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9140" windowHeight="11640"/>
  </bookViews>
  <sheets>
    <sheet name="Voorbeeld berekeningen" sheetId="7" r:id="rId1"/>
  </sheets>
  <calcPr calcId="145621"/>
</workbook>
</file>

<file path=xl/calcChain.xml><?xml version="1.0" encoding="utf-8"?>
<calcChain xmlns="http://schemas.openxmlformats.org/spreadsheetml/2006/main">
  <c r="AD77" i="7" l="1"/>
  <c r="AD69" i="7"/>
  <c r="AB74" i="7"/>
  <c r="AB75" i="7" s="1"/>
  <c r="AB76" i="7" s="1"/>
  <c r="AB77" i="7" s="1"/>
  <c r="AC74" i="7"/>
  <c r="AC75" i="7"/>
  <c r="AC76" i="7"/>
  <c r="AC77" i="7"/>
  <c r="AB70" i="7"/>
  <c r="AB71" i="7" s="1"/>
  <c r="AB72" i="7" s="1"/>
  <c r="AB73" i="7" s="1"/>
  <c r="AC70" i="7"/>
  <c r="AC71" i="7"/>
  <c r="AC72" i="7"/>
  <c r="AC73" i="7"/>
  <c r="AB69" i="7"/>
  <c r="AC69" i="7"/>
  <c r="AD45" i="7"/>
  <c r="AD19" i="7"/>
  <c r="AB6" i="7" s="1"/>
  <c r="L69" i="7"/>
  <c r="X9" i="7"/>
  <c r="R9" i="7"/>
  <c r="L9" i="7"/>
  <c r="F9" i="7"/>
  <c r="U19" i="7"/>
  <c r="V19" i="7" s="1"/>
  <c r="X77" i="7"/>
  <c r="X69" i="7"/>
  <c r="W69" i="7"/>
  <c r="W8" i="7" s="1"/>
  <c r="X59" i="7"/>
  <c r="W59" i="7" s="1"/>
  <c r="X19" i="7"/>
  <c r="V6" i="7" s="1"/>
  <c r="V8" i="7"/>
  <c r="V7" i="7"/>
  <c r="W6" i="7"/>
  <c r="AD59" i="7"/>
  <c r="AC59" i="7" s="1"/>
  <c r="AB19" i="7"/>
  <c r="AB20" i="7" s="1"/>
  <c r="AB21" i="7" s="1"/>
  <c r="AB22" i="7" s="1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AB35" i="7" s="1"/>
  <c r="AB36" i="7" s="1"/>
  <c r="AB37" i="7" s="1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AB50" i="7" s="1"/>
  <c r="AB51" i="7" s="1"/>
  <c r="AB52" i="7" s="1"/>
  <c r="AB53" i="7" s="1"/>
  <c r="AB54" i="7" s="1"/>
  <c r="AB55" i="7" s="1"/>
  <c r="AB56" i="7" s="1"/>
  <c r="AB57" i="7" s="1"/>
  <c r="AB58" i="7" s="1"/>
  <c r="AB59" i="7" s="1"/>
  <c r="AB7" i="7"/>
  <c r="AD6" i="7"/>
  <c r="AC6" i="7"/>
  <c r="V20" i="7" l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V50" i="7" s="1"/>
  <c r="V51" i="7" s="1"/>
  <c r="V52" i="7" s="1"/>
  <c r="V53" i="7" s="1"/>
  <c r="V54" i="7" s="1"/>
  <c r="V55" i="7" s="1"/>
  <c r="V56" i="7" s="1"/>
  <c r="V57" i="7" s="1"/>
  <c r="V58" i="7" s="1"/>
  <c r="V59" i="7" s="1"/>
  <c r="X7" i="7" s="1"/>
  <c r="X6" i="7"/>
  <c r="W41" i="7"/>
  <c r="W35" i="7"/>
  <c r="W29" i="7"/>
  <c r="W25" i="7"/>
  <c r="W21" i="7"/>
  <c r="W58" i="7"/>
  <c r="W56" i="7"/>
  <c r="W54" i="7"/>
  <c r="W52" i="7"/>
  <c r="W50" i="7"/>
  <c r="W48" i="7"/>
  <c r="W46" i="7"/>
  <c r="W67" i="7"/>
  <c r="W65" i="7"/>
  <c r="W63" i="7"/>
  <c r="W61" i="7"/>
  <c r="W44" i="7"/>
  <c r="W42" i="7"/>
  <c r="W38" i="7"/>
  <c r="W36" i="7"/>
  <c r="W32" i="7"/>
  <c r="W30" i="7"/>
  <c r="W26" i="7"/>
  <c r="W22" i="7"/>
  <c r="W40" i="7"/>
  <c r="W34" i="7"/>
  <c r="W28" i="7"/>
  <c r="W24" i="7"/>
  <c r="W20" i="7"/>
  <c r="W7" i="7"/>
  <c r="W57" i="7"/>
  <c r="W55" i="7"/>
  <c r="W53" i="7"/>
  <c r="W51" i="7"/>
  <c r="W49" i="7"/>
  <c r="W47" i="7"/>
  <c r="W68" i="7"/>
  <c r="W66" i="7"/>
  <c r="W64" i="7"/>
  <c r="W62" i="7"/>
  <c r="W60" i="7"/>
  <c r="W45" i="7"/>
  <c r="X45" i="7" s="1"/>
  <c r="W43" i="7"/>
  <c r="W39" i="7"/>
  <c r="W37" i="7"/>
  <c r="W33" i="7"/>
  <c r="W31" i="7"/>
  <c r="W27" i="7"/>
  <c r="W23" i="7"/>
  <c r="AC43" i="7"/>
  <c r="AC39" i="7"/>
  <c r="AC33" i="7"/>
  <c r="AC29" i="7"/>
  <c r="AC25" i="7"/>
  <c r="AC21" i="7"/>
  <c r="AC58" i="7"/>
  <c r="AC56" i="7"/>
  <c r="AC54" i="7"/>
  <c r="AC52" i="7"/>
  <c r="AC50" i="7"/>
  <c r="AC48" i="7"/>
  <c r="AC46" i="7"/>
  <c r="AC67" i="7"/>
  <c r="AC65" i="7"/>
  <c r="AC63" i="7"/>
  <c r="AC61" i="7"/>
  <c r="AC44" i="7"/>
  <c r="AC40" i="7"/>
  <c r="AC36" i="7"/>
  <c r="AC32" i="7"/>
  <c r="AC30" i="7"/>
  <c r="AC26" i="7"/>
  <c r="AC22" i="7"/>
  <c r="AC42" i="7"/>
  <c r="AC38" i="7"/>
  <c r="AC34" i="7"/>
  <c r="AC28" i="7"/>
  <c r="AC24" i="7"/>
  <c r="AC20" i="7"/>
  <c r="AC7" i="7"/>
  <c r="AC57" i="7"/>
  <c r="AC55" i="7"/>
  <c r="AC53" i="7"/>
  <c r="AC51" i="7"/>
  <c r="AC49" i="7"/>
  <c r="AC47" i="7"/>
  <c r="AC68" i="7"/>
  <c r="AC66" i="7"/>
  <c r="AC64" i="7"/>
  <c r="AC62" i="7"/>
  <c r="AC60" i="7"/>
  <c r="AC45" i="7"/>
  <c r="AC41" i="7"/>
  <c r="AC37" i="7"/>
  <c r="AC35" i="7"/>
  <c r="AC31" i="7"/>
  <c r="AC27" i="7"/>
  <c r="AC23" i="7"/>
  <c r="AB60" i="7"/>
  <c r="AB61" i="7" s="1"/>
  <c r="AB62" i="7" s="1"/>
  <c r="AB63" i="7" s="1"/>
  <c r="AB64" i="7" s="1"/>
  <c r="AB65" i="7" s="1"/>
  <c r="AB66" i="7" s="1"/>
  <c r="AB67" i="7" s="1"/>
  <c r="AB68" i="7" s="1"/>
  <c r="AD7" i="7"/>
  <c r="L19" i="7"/>
  <c r="R59" i="7"/>
  <c r="Q59" i="7" s="1"/>
  <c r="K19" i="7"/>
  <c r="K6" i="7" s="1"/>
  <c r="F59" i="7"/>
  <c r="L59" i="7" s="1"/>
  <c r="K59" i="7" s="1"/>
  <c r="K7" i="7" s="1"/>
  <c r="F19" i="7"/>
  <c r="D6" i="7" s="1"/>
  <c r="J6" i="7" s="1"/>
  <c r="R19" i="7"/>
  <c r="P6" i="7" s="1"/>
  <c r="P19" i="7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P7" i="7"/>
  <c r="Q6" i="7"/>
  <c r="I8" i="7"/>
  <c r="D7" i="7"/>
  <c r="J7" i="7" s="1"/>
  <c r="E6" i="7"/>
  <c r="D19" i="7"/>
  <c r="F6" i="7" s="1"/>
  <c r="AD8" i="7" l="1"/>
  <c r="V60" i="7"/>
  <c r="V61" i="7" s="1"/>
  <c r="V62" i="7" s="1"/>
  <c r="V63" i="7" s="1"/>
  <c r="V64" i="7" s="1"/>
  <c r="V65" i="7" s="1"/>
  <c r="V66" i="7" s="1"/>
  <c r="V67" i="7" s="1"/>
  <c r="V68" i="7" s="1"/>
  <c r="V69" i="7" s="1"/>
  <c r="X8" i="7" s="1"/>
  <c r="D20" i="7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F8" i="7" s="1"/>
  <c r="F23" i="7"/>
  <c r="L23" i="7" s="1"/>
  <c r="I19" i="7"/>
  <c r="I20" i="7" s="1"/>
  <c r="I21" i="7" s="1"/>
  <c r="I22" i="7" s="1"/>
  <c r="I23" i="7" s="1"/>
  <c r="I24" i="7" s="1"/>
  <c r="I25" i="7" s="1"/>
  <c r="I26" i="7" s="1"/>
  <c r="R6" i="7"/>
  <c r="F27" i="7"/>
  <c r="L27" i="7" s="1"/>
  <c r="F69" i="7"/>
  <c r="R69" i="7" s="1"/>
  <c r="F77" i="7"/>
  <c r="L77" i="7" s="1"/>
  <c r="K77" i="7" s="1"/>
  <c r="K8" i="7" s="1"/>
  <c r="R7" i="7"/>
  <c r="P60" i="7"/>
  <c r="P61" i="7" s="1"/>
  <c r="P62" i="7" s="1"/>
  <c r="P63" i="7" s="1"/>
  <c r="P64" i="7" s="1"/>
  <c r="P65" i="7" s="1"/>
  <c r="P66" i="7" s="1"/>
  <c r="P67" i="7" s="1"/>
  <c r="P68" i="7" s="1"/>
  <c r="P69" i="7" s="1"/>
  <c r="R8" i="7" s="1"/>
  <c r="Q61" i="7"/>
  <c r="Q65" i="7"/>
  <c r="Q60" i="7"/>
  <c r="Q50" i="7"/>
  <c r="Q54" i="7"/>
  <c r="Q58" i="7"/>
  <c r="Q23" i="7"/>
  <c r="Q27" i="7"/>
  <c r="Q31" i="7"/>
  <c r="Q35" i="7"/>
  <c r="Q39" i="7"/>
  <c r="Q43" i="7"/>
  <c r="Q62" i="7"/>
  <c r="Q66" i="7"/>
  <c r="Q47" i="7"/>
  <c r="Q51" i="7"/>
  <c r="Q55" i="7"/>
  <c r="Q46" i="7"/>
  <c r="Q24" i="7"/>
  <c r="Q28" i="7"/>
  <c r="Q32" i="7"/>
  <c r="Q36" i="7"/>
  <c r="Q40" i="7"/>
  <c r="Q44" i="7"/>
  <c r="Q7" i="7"/>
  <c r="Q45" i="7"/>
  <c r="R45" i="7" s="1"/>
  <c r="Q63" i="7"/>
  <c r="Q67" i="7"/>
  <c r="Q48" i="7"/>
  <c r="Q52" i="7"/>
  <c r="Q56" i="7"/>
  <c r="Q21" i="7"/>
  <c r="Q25" i="7"/>
  <c r="Q29" i="7"/>
  <c r="Q33" i="7"/>
  <c r="Q37" i="7"/>
  <c r="Q41" i="7"/>
  <c r="Q20" i="7"/>
  <c r="Q64" i="7"/>
  <c r="Q68" i="7"/>
  <c r="Q49" i="7"/>
  <c r="Q53" i="7"/>
  <c r="Q57" i="7"/>
  <c r="Q22" i="7"/>
  <c r="Q26" i="7"/>
  <c r="Q30" i="7"/>
  <c r="Q34" i="7"/>
  <c r="Q38" i="7"/>
  <c r="Q42" i="7"/>
  <c r="K62" i="7"/>
  <c r="K66" i="7"/>
  <c r="K70" i="7"/>
  <c r="K74" i="7"/>
  <c r="K24" i="7"/>
  <c r="K28" i="7"/>
  <c r="K32" i="7"/>
  <c r="K36" i="7"/>
  <c r="K40" i="7"/>
  <c r="K44" i="7"/>
  <c r="K48" i="7"/>
  <c r="K52" i="7"/>
  <c r="K56" i="7"/>
  <c r="K22" i="7"/>
  <c r="K75" i="7"/>
  <c r="K25" i="7"/>
  <c r="K29" i="7"/>
  <c r="K33" i="7"/>
  <c r="K37" i="7"/>
  <c r="K41" i="7"/>
  <c r="K45" i="7"/>
  <c r="K49" i="7"/>
  <c r="K53" i="7"/>
  <c r="K57" i="7"/>
  <c r="K23" i="7"/>
  <c r="K64" i="7"/>
  <c r="K68" i="7"/>
  <c r="K72" i="7"/>
  <c r="K76" i="7"/>
  <c r="K26" i="7"/>
  <c r="K30" i="7"/>
  <c r="K34" i="7"/>
  <c r="K38" i="7"/>
  <c r="K42" i="7"/>
  <c r="K46" i="7"/>
  <c r="K50" i="7"/>
  <c r="K54" i="7"/>
  <c r="K58" i="7"/>
  <c r="K20" i="7"/>
  <c r="K61" i="7"/>
  <c r="K65" i="7"/>
  <c r="K69" i="7"/>
  <c r="K73" i="7"/>
  <c r="K60" i="7"/>
  <c r="K27" i="7"/>
  <c r="K31" i="7"/>
  <c r="K35" i="7"/>
  <c r="K39" i="7"/>
  <c r="K43" i="7"/>
  <c r="K47" i="7"/>
  <c r="K51" i="7"/>
  <c r="K55" i="7"/>
  <c r="K21" i="7"/>
  <c r="K63" i="7"/>
  <c r="E59" i="7"/>
  <c r="K71" i="7"/>
  <c r="K67" i="7"/>
  <c r="R77" i="7" l="1"/>
  <c r="J19" i="7"/>
  <c r="L6" i="7" s="1"/>
  <c r="F7" i="7"/>
  <c r="J8" i="7"/>
  <c r="E69" i="7"/>
  <c r="E8" i="7" s="1"/>
  <c r="D8" i="7"/>
  <c r="P8" i="7"/>
  <c r="Q69" i="7"/>
  <c r="Q8" i="7" s="1"/>
  <c r="E61" i="7"/>
  <c r="E62" i="7"/>
  <c r="E66" i="7"/>
  <c r="E28" i="7"/>
  <c r="E32" i="7"/>
  <c r="E36" i="7"/>
  <c r="E40" i="7"/>
  <c r="E44" i="7"/>
  <c r="E48" i="7"/>
  <c r="E52" i="7"/>
  <c r="E56" i="7"/>
  <c r="E24" i="7"/>
  <c r="E20" i="7"/>
  <c r="E63" i="7"/>
  <c r="E64" i="7"/>
  <c r="E68" i="7"/>
  <c r="E30" i="7"/>
  <c r="E34" i="7"/>
  <c r="E38" i="7"/>
  <c r="E42" i="7"/>
  <c r="E46" i="7"/>
  <c r="E50" i="7"/>
  <c r="E54" i="7"/>
  <c r="E58" i="7"/>
  <c r="E26" i="7"/>
  <c r="E22" i="7"/>
  <c r="E41" i="7"/>
  <c r="E60" i="7"/>
  <c r="E35" i="7"/>
  <c r="E43" i="7"/>
  <c r="E51" i="7"/>
  <c r="E23" i="7"/>
  <c r="E29" i="7"/>
  <c r="E37" i="7"/>
  <c r="E65" i="7"/>
  <c r="E31" i="7"/>
  <c r="E39" i="7"/>
  <c r="E47" i="7"/>
  <c r="E55" i="7"/>
  <c r="E27" i="7"/>
  <c r="E67" i="7"/>
  <c r="E33" i="7"/>
  <c r="E49" i="7"/>
  <c r="E57" i="7"/>
  <c r="E21" i="7"/>
  <c r="E53" i="7"/>
  <c r="E25" i="7"/>
  <c r="E7" i="7"/>
  <c r="E45" i="7"/>
  <c r="J20" i="7" l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L7" i="7" s="1"/>
  <c r="J60" i="7" l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L8" i="7" s="1"/>
  <c r="AB8" i="7"/>
  <c r="AC8" i="7"/>
  <c r="AD9" i="7" s="1"/>
</calcChain>
</file>

<file path=xl/sharedStrings.xml><?xml version="1.0" encoding="utf-8"?>
<sst xmlns="http://schemas.openxmlformats.org/spreadsheetml/2006/main" count="173" uniqueCount="32">
  <si>
    <t>m2</t>
  </si>
  <si>
    <t>Grondwaarde</t>
  </si>
  <si>
    <t>Betalingen</t>
  </si>
  <si>
    <t xml:space="preserve">Betalingen </t>
  </si>
  <si>
    <t>per m2</t>
  </si>
  <si>
    <t>/m2</t>
  </si>
  <si>
    <t>Oppervlakte</t>
  </si>
  <si>
    <t>extrapolatie grondprijs</t>
  </si>
  <si>
    <t>obv grondprijs 2016</t>
  </si>
  <si>
    <t>uitgifte</t>
  </si>
  <si>
    <t>nu</t>
  </si>
  <si>
    <t>Waarde betalingen</t>
  </si>
  <si>
    <t>m2 prijs</t>
  </si>
  <si>
    <t>Jaar</t>
  </si>
  <si>
    <t>Eeuwigdurend afgekocht in 2003</t>
  </si>
  <si>
    <t>50 jaar afgekocht in 1985</t>
  </si>
  <si>
    <t>Waarde</t>
  </si>
  <si>
    <t>Canon betaling</t>
  </si>
  <si>
    <t>Uitwerking berekening:</t>
  </si>
  <si>
    <t>Afgekocht</t>
  </si>
  <si>
    <t>Berekening waarde erfpacht betalingen sinds grond uitgifte t.o.v. grondwaarde</t>
  </si>
  <si>
    <t>50jaar afgek.</t>
  </si>
  <si>
    <t>einde tijdvak</t>
  </si>
  <si>
    <t>50 jaar afgekocht in 1985 t.w.v. 10.030 euro</t>
  </si>
  <si>
    <t>Eeuwigdurend afgekocht in 2003 t.w.v. 52.000 euro</t>
  </si>
  <si>
    <t xml:space="preserve">Rekenrente </t>
  </si>
  <si>
    <t>Grondprijzenbrief 2016</t>
  </si>
  <si>
    <t>Zelf in te vullen</t>
  </si>
  <si>
    <t>Als in 1977 grondwaarde was betaald</t>
  </si>
  <si>
    <t>Fictief eeuwigdurend afgekocht in 1977</t>
  </si>
  <si>
    <t>canon 1977</t>
  </si>
  <si>
    <t>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</si>
</sst>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6" formatCode="0.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FFC00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10" fontId="0" fillId="0" borderId="0" xfId="0" applyNumberFormat="1"/>
    <xf numFmtId="165" fontId="0" fillId="0" borderId="0" xfId="1" applyNumberFormat="1" applyFont="1"/>
    <xf numFmtId="10" fontId="0" fillId="0" borderId="0" xfId="2" applyNumberFormat="1" applyFont="1"/>
    <xf numFmtId="165" fontId="0" fillId="0" borderId="0" xfId="0" applyNumberFormat="1"/>
    <xf numFmtId="0" fontId="2" fillId="0" borderId="0" xfId="0" applyFont="1"/>
    <xf numFmtId="0" fontId="3" fillId="0" borderId="0" xfId="0" applyFont="1"/>
    <xf numFmtId="165" fontId="5" fillId="0" borderId="0" xfId="1" applyNumberFormat="1" applyFont="1"/>
    <xf numFmtId="165" fontId="5" fillId="0" borderId="0" xfId="0" applyNumberFormat="1" applyFont="1"/>
    <xf numFmtId="0" fontId="6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7" fillId="0" borderId="0" xfId="0" applyNumberFormat="1" applyFont="1"/>
    <xf numFmtId="0" fontId="0" fillId="2" borderId="0" xfId="0" applyFill="1"/>
    <xf numFmtId="0" fontId="3" fillId="2" borderId="0" xfId="0" applyFont="1" applyFill="1"/>
    <xf numFmtId="0" fontId="0" fillId="2" borderId="1" xfId="0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165" fontId="0" fillId="2" borderId="1" xfId="1" applyNumberFormat="1" applyFont="1" applyFill="1" applyBorder="1" applyAlignment="1">
      <alignment vertical="top" wrapText="1"/>
    </xf>
    <xf numFmtId="0" fontId="0" fillId="2" borderId="3" xfId="0" applyFill="1" applyBorder="1" applyAlignment="1">
      <alignment horizontal="right" vertical="top" wrapText="1"/>
    </xf>
    <xf numFmtId="0" fontId="0" fillId="2" borderId="3" xfId="0" applyFill="1" applyBorder="1" applyAlignment="1">
      <alignment vertical="top" wrapText="1"/>
    </xf>
    <xf numFmtId="0" fontId="0" fillId="2" borderId="2" xfId="0" applyFill="1" applyBorder="1"/>
    <xf numFmtId="0" fontId="3" fillId="2" borderId="2" xfId="0" applyFont="1" applyFill="1" applyBorder="1" applyAlignment="1">
      <alignment horizontal="right" vertical="top" wrapText="1"/>
    </xf>
    <xf numFmtId="165" fontId="0" fillId="2" borderId="2" xfId="0" applyNumberFormat="1" applyFill="1" applyBorder="1" applyAlignment="1">
      <alignment vertical="top" wrapText="1"/>
    </xf>
    <xf numFmtId="0" fontId="0" fillId="0" borderId="2" xfId="0" applyBorder="1"/>
    <xf numFmtId="0" fontId="6" fillId="0" borderId="2" xfId="0" applyFont="1" applyBorder="1"/>
    <xf numFmtId="0" fontId="3" fillId="0" borderId="2" xfId="0" applyFont="1" applyBorder="1"/>
    <xf numFmtId="9" fontId="0" fillId="0" borderId="2" xfId="0" applyNumberFormat="1" applyBorder="1"/>
    <xf numFmtId="0" fontId="8" fillId="2" borderId="0" xfId="0" applyFont="1" applyFill="1"/>
    <xf numFmtId="0" fontId="3" fillId="0" borderId="0" xfId="0" applyFont="1" applyBorder="1" applyAlignment="1">
      <alignment horizontal="right"/>
    </xf>
    <xf numFmtId="0" fontId="0" fillId="0" borderId="0" xfId="0" applyBorder="1"/>
    <xf numFmtId="0" fontId="0" fillId="2" borderId="0" xfId="0" applyFill="1" applyBorder="1"/>
    <xf numFmtId="165" fontId="3" fillId="0" borderId="0" xfId="1" applyNumberFormat="1" applyFont="1" applyBorder="1" applyAlignment="1">
      <alignment horizontal="right"/>
    </xf>
    <xf numFmtId="0" fontId="9" fillId="0" borderId="0" xfId="0" applyFont="1"/>
    <xf numFmtId="0" fontId="6" fillId="0" borderId="0" xfId="0" applyFont="1" applyAlignment="1">
      <alignment horizontal="right"/>
    </xf>
    <xf numFmtId="0" fontId="0" fillId="0" borderId="4" xfId="0" applyBorder="1"/>
    <xf numFmtId="0" fontId="3" fillId="0" borderId="4" xfId="0" applyFont="1" applyBorder="1"/>
    <xf numFmtId="0" fontId="6" fillId="0" borderId="4" xfId="0" applyFont="1" applyBorder="1"/>
    <xf numFmtId="0" fontId="3" fillId="0" borderId="4" xfId="0" applyFont="1" applyFill="1" applyBorder="1"/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/>
    <xf numFmtId="0" fontId="10" fillId="0" borderId="2" xfId="0" applyFont="1" applyBorder="1" applyAlignment="1">
      <alignment horizontal="left"/>
    </xf>
    <xf numFmtId="165" fontId="6" fillId="0" borderId="0" xfId="1" applyNumberFormat="1" applyFont="1" applyAlignment="1">
      <alignment horizontal="right"/>
    </xf>
    <xf numFmtId="0" fontId="3" fillId="2" borderId="3" xfId="0" applyFont="1" applyFill="1" applyBorder="1" applyAlignment="1">
      <alignment vertical="top" wrapText="1"/>
    </xf>
    <xf numFmtId="165" fontId="6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165" fontId="10" fillId="0" borderId="0" xfId="1" applyNumberFormat="1" applyFont="1"/>
    <xf numFmtId="165" fontId="10" fillId="0" borderId="0" xfId="1" applyNumberFormat="1" applyFont="1" applyAlignment="1">
      <alignment horizontal="right"/>
    </xf>
    <xf numFmtId="165" fontId="10" fillId="0" borderId="2" xfId="1" applyNumberFormat="1" applyFont="1" applyBorder="1"/>
    <xf numFmtId="165" fontId="10" fillId="0" borderId="0" xfId="1" applyNumberFormat="1" applyFont="1" applyBorder="1"/>
    <xf numFmtId="0" fontId="12" fillId="2" borderId="0" xfId="0" applyFont="1" applyFill="1" applyBorder="1"/>
    <xf numFmtId="9" fontId="0" fillId="0" borderId="0" xfId="2" applyFont="1"/>
    <xf numFmtId="165" fontId="5" fillId="2" borderId="1" xfId="1" applyNumberFormat="1" applyFont="1" applyFill="1" applyBorder="1" applyAlignment="1">
      <alignment vertical="top" wrapText="1"/>
    </xf>
    <xf numFmtId="0" fontId="8" fillId="3" borderId="0" xfId="0" applyFont="1" applyFill="1"/>
    <xf numFmtId="0" fontId="0" fillId="3" borderId="0" xfId="0" applyFill="1"/>
    <xf numFmtId="166" fontId="5" fillId="0" borderId="0" xfId="0" applyNumberFormat="1" applyFont="1" applyAlignment="1">
      <alignment horizontal="right"/>
    </xf>
    <xf numFmtId="0" fontId="9" fillId="3" borderId="0" xfId="0" applyFont="1" applyFill="1"/>
    <xf numFmtId="0" fontId="0" fillId="3" borderId="1" xfId="0" applyFill="1" applyBorder="1" applyAlignment="1">
      <alignment vertical="top" wrapText="1"/>
    </xf>
    <xf numFmtId="165" fontId="5" fillId="3" borderId="1" xfId="1" applyNumberFormat="1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165" fontId="0" fillId="3" borderId="0" xfId="1" applyNumberFormat="1" applyFont="1" applyFill="1"/>
    <xf numFmtId="165" fontId="0" fillId="2" borderId="0" xfId="0" applyNumberFormat="1" applyFill="1"/>
    <xf numFmtId="10" fontId="0" fillId="2" borderId="0" xfId="2" applyNumberFormat="1" applyFont="1" applyFill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2205.5820285908781</c:v>
              </c:pt>
              <c:pt idx="1">
                <c:v>4506.8863172226002</c:v>
              </c:pt>
              <c:pt idx="2">
                <c:v>6908.0672119809387</c:v>
              </c:pt>
              <c:pt idx="3">
                <c:v>9413.45935757179</c:v>
              </c:pt>
              <c:pt idx="4">
                <c:v>12027.585522281282</c:v>
              </c:pt>
              <c:pt idx="5">
                <c:v>14755.164762539167</c:v>
              </c:pt>
              <c:pt idx="6">
                <c:v>17601.120941824247</c:v>
              </c:pt>
              <c:pt idx="7">
                <c:v>20570.591619290295</c:v>
              </c:pt>
              <c:pt idx="8">
                <c:v>23668.937324158371</c:v>
              </c:pt>
              <c:pt idx="9">
                <c:v>26901.75123261772</c:v>
              </c:pt>
              <c:pt idx="10">
                <c:v>30274.869264704208</c:v>
              </c:pt>
              <c:pt idx="11">
                <c:v>33794.38061938325</c:v>
              </c:pt>
              <c:pt idx="12">
                <c:v>37466.638766855358</c:v>
              </c:pt>
              <c:pt idx="13">
                <c:v>41298.272917927759</c:v>
              </c:pt>
              <c:pt idx="14">
                <c:v>45296.199991156704</c:v>
              </c:pt>
              <c:pt idx="15">
                <c:v>49467.637099363783</c:v>
              </c:pt>
              <c:pt idx="16">
                <c:v>53820.114578067049</c:v>
              </c:pt>
              <c:pt idx="17">
                <c:v>58361.489579346038</c:v>
              </c:pt>
              <c:pt idx="18">
                <c:v>63099.960255680533</c:v>
              </c:pt>
              <c:pt idx="19">
                <c:v>68044.080559367954</c:v>
              </c:pt>
              <c:pt idx="20">
                <c:v>73202.563655644524</c:v>
              </c:pt>
              <c:pt idx="21">
                <c:v>78584.924918299497</c:v>
              </c:pt>
              <c:pt idx="22">
                <c:v>84200.88065975369</c:v>
              </c:pt>
              <c:pt idx="23">
                <c:v>90060.568880387</c:v>
              </c:pt>
              <c:pt idx="24">
                <c:v>96174.567569795792</c:v>
              </c:pt>
              <c:pt idx="25">
                <c:v>102553.91380232493</c:v>
              </c:pt>
              <c:pt idx="26">
                <c:v>109210.12366134582</c:v>
              </c:pt>
              <c:pt idx="27">
                <c:v>116155.21302824822</c:v>
              </c:pt>
              <c:pt idx="28">
                <c:v>123401.7192736742</c:v>
              </c:pt>
              <c:pt idx="29">
                <c:v>130962.72389015165</c:v>
              </c:pt>
              <c:pt idx="30">
                <c:v>139572.90610698424</c:v>
              </c:pt>
              <c:pt idx="31">
                <c:v>148556.77023202737</c:v>
              </c:pt>
              <c:pt idx="32">
                <c:v>157930.53406009736</c:v>
              </c:pt>
              <c:pt idx="33">
                <c:v>167711.11923830557</c:v>
              </c:pt>
              <c:pt idx="34">
                <c:v>177916.18181324803</c:v>
              </c:pt>
              <c:pt idx="35">
                <c:v>188564.14410394299</c:v>
              </c:pt>
              <c:pt idx="36">
                <c:v>199674.22795805411</c:v>
              </c:pt>
              <c:pt idx="37">
                <c:v>211266.48945143365</c:v>
              </c:pt>
              <c:pt idx="38">
                <c:v>223361.85509362587</c:v>
              </c:pt>
              <c:pt idx="39">
                <c:v>235982.15960468922</c:v>
              </c:pt>
              <c:pt idx="40">
                <c:v>249969.82533153275</c:v>
              </c:pt>
              <c:pt idx="41">
                <c:v>264564.55575092125</c:v>
              </c:pt>
              <c:pt idx="42">
                <c:v>279792.69747051119</c:v>
              </c:pt>
              <c:pt idx="43">
                <c:v>295681.74054073135</c:v>
              </c:pt>
              <c:pt idx="44">
                <c:v>312260.36808019906</c:v>
              </c:pt>
              <c:pt idx="45">
                <c:v>329558.50805487967</c:v>
              </c:pt>
              <c:pt idx="46">
                <c:v>347607.38730446144</c:v>
              </c:pt>
              <c:pt idx="47">
                <c:v>366439.58791347506</c:v>
              </c:pt>
              <c:pt idx="48">
                <c:v>386089.10602891986</c:v>
              </c:pt>
              <c:pt idx="49">
                <c:v>406591.41323057498</c:v>
              </c:pt>
              <c:pt idx="50">
                <c:v>424237.48056478193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BE-2E46-B158-70EF99A90B0F}"/>
            </c:ext>
          </c:extLst>
        </c:ser>
        <c:ser>
          <c:idx val="2"/>
          <c:order val="2"/>
          <c:tx>
            <c:v>Grondwaarde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24506.466984343089</c:v>
              </c:pt>
              <c:pt idx="1">
                <c:v>27393.805309734511</c:v>
              </c:pt>
              <c:pt idx="2">
                <c:v>30281.143635125933</c:v>
              </c:pt>
              <c:pt idx="3">
                <c:v>33168.481960517354</c:v>
              </c:pt>
              <c:pt idx="4">
                <c:v>36055.820285908776</c:v>
              </c:pt>
              <c:pt idx="5">
                <c:v>38943.158611300205</c:v>
              </c:pt>
              <c:pt idx="6">
                <c:v>41830.496936691627</c:v>
              </c:pt>
              <c:pt idx="7">
                <c:v>44717.835262083048</c:v>
              </c:pt>
              <c:pt idx="8">
                <c:v>47605.17358747447</c:v>
              </c:pt>
              <c:pt idx="9">
                <c:v>50492.511912865892</c:v>
              </c:pt>
              <c:pt idx="10">
                <c:v>53379.850238257321</c:v>
              </c:pt>
              <c:pt idx="11">
                <c:v>56267.188563648742</c:v>
              </c:pt>
              <c:pt idx="12">
                <c:v>59154.526889040164</c:v>
              </c:pt>
              <c:pt idx="13">
                <c:v>62041.865214431586</c:v>
              </c:pt>
              <c:pt idx="14">
                <c:v>64929.203539823007</c:v>
              </c:pt>
              <c:pt idx="15">
                <c:v>67816.541865214429</c:v>
              </c:pt>
              <c:pt idx="16">
                <c:v>70703.880190605851</c:v>
              </c:pt>
              <c:pt idx="17">
                <c:v>73591.218515997287</c:v>
              </c:pt>
              <c:pt idx="18">
                <c:v>76478.556841388694</c:v>
              </c:pt>
              <c:pt idx="19">
                <c:v>79365.89516678013</c:v>
              </c:pt>
              <c:pt idx="20">
                <c:v>82253.233492171537</c:v>
              </c:pt>
              <c:pt idx="21">
                <c:v>85140.571817562974</c:v>
              </c:pt>
              <c:pt idx="22">
                <c:v>88027.910142954395</c:v>
              </c:pt>
              <c:pt idx="23">
                <c:v>90915.248468345817</c:v>
              </c:pt>
              <c:pt idx="24">
                <c:v>93802.586793737239</c:v>
              </c:pt>
              <c:pt idx="25">
                <c:v>96689.92511912866</c:v>
              </c:pt>
              <c:pt idx="26">
                <c:v>99577.263444520082</c:v>
              </c:pt>
              <c:pt idx="27">
                <c:v>102464.6017699115</c:v>
              </c:pt>
              <c:pt idx="28">
                <c:v>105351.94009530293</c:v>
              </c:pt>
              <c:pt idx="29">
                <c:v>108239.27842069435</c:v>
              </c:pt>
              <c:pt idx="30">
                <c:v>111126.61674608577</c:v>
              </c:pt>
              <c:pt idx="31">
                <c:v>114013.9550714772</c:v>
              </c:pt>
              <c:pt idx="32">
                <c:v>116901.29339686861</c:v>
              </c:pt>
              <c:pt idx="33">
                <c:v>119788.63172226003</c:v>
              </c:pt>
              <c:pt idx="34">
                <c:v>122675.97004765147</c:v>
              </c:pt>
              <c:pt idx="35">
                <c:v>125563.30837304289</c:v>
              </c:pt>
              <c:pt idx="36">
                <c:v>128450.6466984343</c:v>
              </c:pt>
              <c:pt idx="37">
                <c:v>131337.98502382572</c:v>
              </c:pt>
              <c:pt idx="38">
                <c:v>134225.32334921719</c:v>
              </c:pt>
              <c:pt idx="39">
                <c:v>137112.66167460859</c:v>
              </c:pt>
              <c:pt idx="40">
                <c:v>140000</c:v>
              </c:pt>
              <c:pt idx="41">
                <c:v>142887.33832539144</c:v>
              </c:pt>
              <c:pt idx="42">
                <c:v>145774.67665078284</c:v>
              </c:pt>
              <c:pt idx="43">
                <c:v>148662.01497617428</c:v>
              </c:pt>
              <c:pt idx="44">
                <c:v>151549.35330156569</c:v>
              </c:pt>
              <c:pt idx="45">
                <c:v>154436.69162695709</c:v>
              </c:pt>
              <c:pt idx="46">
                <c:v>157324.02995234856</c:v>
              </c:pt>
              <c:pt idx="47">
                <c:v>160211.36827773997</c:v>
              </c:pt>
              <c:pt idx="48">
                <c:v>163098.70660313137</c:v>
              </c:pt>
              <c:pt idx="49">
                <c:v>165986.04492852278</c:v>
              </c:pt>
              <c:pt idx="50">
                <c:v>168873.38325391422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BE-2E46-B158-70EF99A9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27392"/>
        <c:axId val="202028928"/>
      </c:lineChart>
      <c:lineChart>
        <c:grouping val="standard"/>
        <c:varyColors val="0"/>
        <c:ser>
          <c:idx val="0"/>
          <c:order val="0"/>
          <c:tx>
            <c:v>Betalingen 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2205.5820285908781</c:v>
              </c:pt>
              <c:pt idx="1">
                <c:v>2205.5820285908781</c:v>
              </c:pt>
              <c:pt idx="2">
                <c:v>2205.5820285908781</c:v>
              </c:pt>
              <c:pt idx="3">
                <c:v>2205.5820285908781</c:v>
              </c:pt>
              <c:pt idx="4">
                <c:v>2205.5820285908781</c:v>
              </c:pt>
              <c:pt idx="5">
                <c:v>2205.5820285908781</c:v>
              </c:pt>
              <c:pt idx="6">
                <c:v>2205.5820285908781</c:v>
              </c:pt>
              <c:pt idx="7">
                <c:v>2205.5820285908781</c:v>
              </c:pt>
              <c:pt idx="8">
                <c:v>2205.5820285908781</c:v>
              </c:pt>
              <c:pt idx="9">
                <c:v>2205.5820285908781</c:v>
              </c:pt>
              <c:pt idx="10">
                <c:v>2205.5820285908781</c:v>
              </c:pt>
              <c:pt idx="11">
                <c:v>2205.5820285908781</c:v>
              </c:pt>
              <c:pt idx="12">
                <c:v>2205.5820285908781</c:v>
              </c:pt>
              <c:pt idx="13">
                <c:v>2205.5820285908781</c:v>
              </c:pt>
              <c:pt idx="14">
                <c:v>2205.5820285908781</c:v>
              </c:pt>
              <c:pt idx="15">
                <c:v>2205.5820285908781</c:v>
              </c:pt>
              <c:pt idx="16">
                <c:v>2205.5820285908781</c:v>
              </c:pt>
              <c:pt idx="17">
                <c:v>2205.5820285908781</c:v>
              </c:pt>
              <c:pt idx="18">
                <c:v>2205.5820285908781</c:v>
              </c:pt>
              <c:pt idx="19">
                <c:v>2205.5820285908781</c:v>
              </c:pt>
              <c:pt idx="20">
                <c:v>2205.37</c:v>
              </c:pt>
              <c:pt idx="21">
                <c:v>2205.37</c:v>
              </c:pt>
              <c:pt idx="22">
                <c:v>2205.37</c:v>
              </c:pt>
              <c:pt idx="23">
                <c:v>2205.37</c:v>
              </c:pt>
              <c:pt idx="24">
                <c:v>2205.37</c:v>
              </c:pt>
              <c:pt idx="25">
                <c:v>2205.37</c:v>
              </c:pt>
              <c:pt idx="26">
                <c:v>2205.37</c:v>
              </c:pt>
              <c:pt idx="27">
                <c:v>2205.37</c:v>
              </c:pt>
              <c:pt idx="28">
                <c:v>2205.37</c:v>
              </c:pt>
              <c:pt idx="29">
                <c:v>2205.37</c:v>
              </c:pt>
              <c:pt idx="30">
                <c:v>2926.4</c:v>
              </c:pt>
              <c:pt idx="31">
                <c:v>2926.4</c:v>
              </c:pt>
              <c:pt idx="32">
                <c:v>2926.4</c:v>
              </c:pt>
              <c:pt idx="33">
                <c:v>2926.4</c:v>
              </c:pt>
              <c:pt idx="34">
                <c:v>2926.4</c:v>
              </c:pt>
              <c:pt idx="35">
                <c:v>2926.4</c:v>
              </c:pt>
              <c:pt idx="36">
                <c:v>2926.4</c:v>
              </c:pt>
              <c:pt idx="37">
                <c:v>2926.4</c:v>
              </c:pt>
              <c:pt idx="38">
                <c:v>2926.4</c:v>
              </c:pt>
              <c:pt idx="39">
                <c:v>2926.4</c:v>
              </c:pt>
              <c:pt idx="40">
                <c:v>3746.04</c:v>
              </c:pt>
              <c:pt idx="41">
                <c:v>3746.04</c:v>
              </c:pt>
              <c:pt idx="42">
                <c:v>3746.04</c:v>
              </c:pt>
              <c:pt idx="43">
                <c:v>3746.04</c:v>
              </c:pt>
              <c:pt idx="44">
                <c:v>3746.04</c:v>
              </c:pt>
              <c:pt idx="45">
                <c:v>3746.04</c:v>
              </c:pt>
              <c:pt idx="46">
                <c:v>3746.04</c:v>
              </c:pt>
              <c:pt idx="47">
                <c:v>3746.04</c:v>
              </c:pt>
              <c:pt idx="48">
                <c:v>3746.04</c:v>
              </c:pt>
              <c:pt idx="49">
                <c:v>3746.04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7BE-2E46-B158-70EF99A9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17568"/>
        <c:axId val="202030464"/>
      </c:lineChart>
      <c:catAx>
        <c:axId val="20202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028928"/>
        <c:crosses val="autoZero"/>
        <c:auto val="1"/>
        <c:lblAlgn val="ctr"/>
        <c:lblOffset val="100"/>
        <c:noMultiLvlLbl val="0"/>
      </c:catAx>
      <c:valAx>
        <c:axId val="20202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027392"/>
        <c:crosses val="autoZero"/>
        <c:crossBetween val="between"/>
      </c:valAx>
      <c:valAx>
        <c:axId val="202030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1917568"/>
        <c:crosses val="max"/>
        <c:crossBetween val="between"/>
      </c:valAx>
      <c:catAx>
        <c:axId val="20191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0304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9"/>
              <c:pt idx="0">
                <c:v>1840.0855781386754</c:v>
              </c:pt>
              <c:pt idx="1">
                <c:v>3760.0308703685691</c:v>
              </c:pt>
              <c:pt idx="2">
                <c:v>5763.3017882812401</c:v>
              </c:pt>
              <c:pt idx="3">
                <c:v>7853.5146640313214</c:v>
              </c:pt>
              <c:pt idx="4">
                <c:v>10034.442778588957</c:v>
              </c:pt>
              <c:pt idx="5">
                <c:v>12310.023173318394</c:v>
              </c:pt>
              <c:pt idx="6">
                <c:v>14684.363757179086</c:v>
              </c:pt>
              <c:pt idx="7">
                <c:v>17161.750722379333</c:v>
              </c:pt>
              <c:pt idx="8">
                <c:v>27936.470703730593</c:v>
              </c:pt>
              <c:pt idx="9">
                <c:v>29148.913532272501</c:v>
              </c:pt>
              <c:pt idx="10">
                <c:v>30413.976379573127</c:v>
              </c:pt>
              <c:pt idx="11">
                <c:v>31733.9429544466</c:v>
              </c:pt>
              <c:pt idx="12">
                <c:v>33111.196078669585</c:v>
              </c:pt>
              <c:pt idx="13">
                <c:v>34548.221988483849</c:v>
              </c:pt>
              <c:pt idx="14">
                <c:v>36047.614822784046</c:v>
              </c:pt>
              <c:pt idx="15">
                <c:v>37612.08130609287</c:v>
              </c:pt>
              <c:pt idx="16">
                <c:v>39244.445634777301</c:v>
              </c:pt>
              <c:pt idx="17">
                <c:v>40947.654575326633</c:v>
              </c:pt>
              <c:pt idx="18">
                <c:v>42724.782783895811</c:v>
              </c:pt>
              <c:pt idx="19">
                <c:v>44579.03835671689</c:v>
              </c:pt>
              <c:pt idx="20">
                <c:v>46513.768621398405</c:v>
              </c:pt>
              <c:pt idx="21">
                <c:v>48532.466179567098</c:v>
              </c:pt>
              <c:pt idx="22">
                <c:v>50638.775211760309</c:v>
              </c:pt>
              <c:pt idx="23">
                <c:v>52836.498055950709</c:v>
              </c:pt>
              <c:pt idx="24">
                <c:v>55129.602071578971</c:v>
              </c:pt>
              <c:pt idx="25">
                <c:v>57522.2268014855</c:v>
              </c:pt>
              <c:pt idx="26">
                <c:v>60018.691444669974</c:v>
              </c:pt>
              <c:pt idx="27">
                <c:v>62623.502653368654</c:v>
              </c:pt>
              <c:pt idx="28">
                <c:v>65341.362668524853</c:v>
              </c:pt>
              <c:pt idx="29">
                <c:v>68177.177808338834</c:v>
              </c:pt>
              <c:pt idx="30">
                <c:v>71136.067325220734</c:v>
              </c:pt>
              <c:pt idx="31">
                <c:v>74223.372647135315</c:v>
              </c:pt>
              <c:pt idx="32">
                <c:v>77444.667020020992</c:v>
              </c:pt>
              <c:pt idx="33">
                <c:v>80805.765568689909</c:v>
              </c:pt>
              <c:pt idx="34">
                <c:v>84312.735794371052</c:v>
              </c:pt>
              <c:pt idx="35">
                <c:v>87971.908527846754</c:v>
              </c:pt>
              <c:pt idx="36">
                <c:v>91789.889357955297</c:v>
              </c:pt>
              <c:pt idx="37">
                <c:v>95773.570556090563</c:v>
              </c:pt>
              <c:pt idx="38">
                <c:v>99930.143518224897</c:v>
              </c:pt>
              <c:pt idx="39">
                <c:v>104267.11174691586</c:v>
              </c:pt>
              <c:pt idx="40">
                <c:v>108792.30439673201</c:v>
              </c:pt>
              <c:pt idx="41">
                <c:v>113513.89040755018</c:v>
              </c:pt>
              <c:pt idx="42">
                <c:v>118440.39325123785</c:v>
              </c:pt>
              <c:pt idx="43">
                <c:v>123580.70631834157</c:v>
              </c:pt>
              <c:pt idx="44">
                <c:v>128944.1089725576</c:v>
              </c:pt>
              <c:pt idx="45">
                <c:v>134540.28330196661</c:v>
              </c:pt>
              <c:pt idx="46">
                <c:v>140379.33159727196</c:v>
              </c:pt>
              <c:pt idx="47">
                <c:v>146471.79458859356</c:v>
              </c:pt>
              <c:pt idx="48">
                <c:v>152828.67047373852</c:v>
              </c:pt>
              <c:pt idx="49">
                <c:v>159461.43477229876</c:v>
              </c:pt>
              <c:pt idx="50">
                <c:v>166382.06104141651</c:v>
              </c:pt>
              <c:pt idx="51">
                <c:v>173603.042490614</c:v>
              </c:pt>
              <c:pt idx="52">
                <c:v>181137.41453470665</c:v>
              </c:pt>
              <c:pt idx="53">
                <c:v>188998.77832551292</c:v>
              </c:pt>
              <c:pt idx="54">
                <c:v>197201.32530484017</c:v>
              </c:pt>
              <c:pt idx="55">
                <c:v>205759.86282307023</c:v>
              </c:pt>
              <c:pt idx="56">
                <c:v>214689.84086959148</c:v>
              </c:pt>
              <c:pt idx="57">
                <c:v>224007.37996333174</c:v>
              </c:pt>
              <c:pt idx="58">
                <c:v>233729.30025374034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00-7045-A163-6CF532192C57}"/>
            </c:ext>
          </c:extLst>
        </c:ser>
        <c:ser>
          <c:idx val="2"/>
          <c:order val="2"/>
          <c:tx>
            <c:v>Grondwaarde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9"/>
              <c:pt idx="0">
                <c:v>20445.395312651948</c:v>
              </c:pt>
              <c:pt idx="1">
                <c:v>22854.260429835649</c:v>
              </c:pt>
              <c:pt idx="2">
                <c:v>25263.12554701935</c:v>
              </c:pt>
              <c:pt idx="3">
                <c:v>27671.990664203051</c:v>
              </c:pt>
              <c:pt idx="4">
                <c:v>30080.855781386752</c:v>
              </c:pt>
              <c:pt idx="5">
                <c:v>32489.720898570456</c:v>
              </c:pt>
              <c:pt idx="6">
                <c:v>34898.586015754154</c:v>
              </c:pt>
              <c:pt idx="7">
                <c:v>37307.451132937858</c:v>
              </c:pt>
              <c:pt idx="8">
                <c:v>39716.316250121556</c:v>
              </c:pt>
              <c:pt idx="9">
                <c:v>42125.18136730526</c:v>
              </c:pt>
              <c:pt idx="10">
                <c:v>44534.046484488965</c:v>
              </c:pt>
              <c:pt idx="11">
                <c:v>46942.911601672662</c:v>
              </c:pt>
              <c:pt idx="12">
                <c:v>49351.776718856359</c:v>
              </c:pt>
              <c:pt idx="13">
                <c:v>51760.641836040064</c:v>
              </c:pt>
              <c:pt idx="14">
                <c:v>54169.506953223769</c:v>
              </c:pt>
              <c:pt idx="15">
                <c:v>56578.372070407466</c:v>
              </c:pt>
              <c:pt idx="16">
                <c:v>58987.23718759117</c:v>
              </c:pt>
              <c:pt idx="17">
                <c:v>61396.102304774868</c:v>
              </c:pt>
              <c:pt idx="18">
                <c:v>63804.967421958572</c:v>
              </c:pt>
              <c:pt idx="19">
                <c:v>66213.832539142284</c:v>
              </c:pt>
              <c:pt idx="20">
                <c:v>68622.697656325967</c:v>
              </c:pt>
              <c:pt idx="21">
                <c:v>71031.562773509679</c:v>
              </c:pt>
              <c:pt idx="22">
                <c:v>73440.427890693376</c:v>
              </c:pt>
              <c:pt idx="23">
                <c:v>75849.293007877073</c:v>
              </c:pt>
              <c:pt idx="24">
                <c:v>78258.158125060785</c:v>
              </c:pt>
              <c:pt idx="25">
                <c:v>80667.023242244468</c:v>
              </c:pt>
              <c:pt idx="26">
                <c:v>83075.88835942818</c:v>
              </c:pt>
              <c:pt idx="27">
                <c:v>85484.753476611892</c:v>
              </c:pt>
              <c:pt idx="28">
                <c:v>87893.618593795589</c:v>
              </c:pt>
              <c:pt idx="29">
                <c:v>90302.483710979286</c:v>
              </c:pt>
              <c:pt idx="30">
                <c:v>92711.348828162983</c:v>
              </c:pt>
              <c:pt idx="31">
                <c:v>95120.213945346695</c:v>
              </c:pt>
              <c:pt idx="32">
                <c:v>97529.079062530393</c:v>
              </c:pt>
              <c:pt idx="33">
                <c:v>99937.94417971409</c:v>
              </c:pt>
              <c:pt idx="34">
                <c:v>102346.80929689779</c:v>
              </c:pt>
              <c:pt idx="35">
                <c:v>104755.67441408148</c:v>
              </c:pt>
              <c:pt idx="36">
                <c:v>107164.5395312652</c:v>
              </c:pt>
              <c:pt idx="37">
                <c:v>109573.40464844889</c:v>
              </c:pt>
              <c:pt idx="38">
                <c:v>111982.26976563261</c:v>
              </c:pt>
              <c:pt idx="39">
                <c:v>114391.1348828163</c:v>
              </c:pt>
              <c:pt idx="40">
                <c:v>116800</c:v>
              </c:pt>
              <c:pt idx="41">
                <c:v>119208.8651171837</c:v>
              </c:pt>
              <c:pt idx="42">
                <c:v>121617.73023436741</c:v>
              </c:pt>
              <c:pt idx="43">
                <c:v>124026.59535155111</c:v>
              </c:pt>
              <c:pt idx="44">
                <c:v>126435.4604687348</c:v>
              </c:pt>
              <c:pt idx="45">
                <c:v>128844.3255859185</c:v>
              </c:pt>
              <c:pt idx="46">
                <c:v>131253.19070310221</c:v>
              </c:pt>
              <c:pt idx="47">
                <c:v>133662.05582028592</c:v>
              </c:pt>
              <c:pt idx="48">
                <c:v>136070.92093746961</c:v>
              </c:pt>
              <c:pt idx="49">
                <c:v>138479.78605465329</c:v>
              </c:pt>
              <c:pt idx="50">
                <c:v>140888.651171837</c:v>
              </c:pt>
              <c:pt idx="51">
                <c:v>143297.51628902071</c:v>
              </c:pt>
              <c:pt idx="52">
                <c:v>145706.38140620443</c:v>
              </c:pt>
              <c:pt idx="53">
                <c:v>148115.24652338811</c:v>
              </c:pt>
              <c:pt idx="54">
                <c:v>150524.11164057185</c:v>
              </c:pt>
              <c:pt idx="55">
                <c:v>152932.9767577555</c:v>
              </c:pt>
              <c:pt idx="56">
                <c:v>155341.84187493921</c:v>
              </c:pt>
              <c:pt idx="57">
                <c:v>157750.70699212293</c:v>
              </c:pt>
              <c:pt idx="58">
                <c:v>160159.57210930664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00-7045-A163-6CF53219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41760"/>
        <c:axId val="201943296"/>
      </c:lineChart>
      <c:lineChart>
        <c:grouping val="standard"/>
        <c:varyColors val="0"/>
        <c:ser>
          <c:idx val="0"/>
          <c:order val="0"/>
          <c:tx>
            <c:v>Betalingen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9"/>
              <c:pt idx="0">
                <c:v>1840.0855781386754</c:v>
              </c:pt>
              <c:pt idx="1">
                <c:v>1840.0855781386754</c:v>
              </c:pt>
              <c:pt idx="2">
                <c:v>1840.0855781386754</c:v>
              </c:pt>
              <c:pt idx="3">
                <c:v>1840.0855781386754</c:v>
              </c:pt>
              <c:pt idx="4">
                <c:v>1840.0855781386754</c:v>
              </c:pt>
              <c:pt idx="5">
                <c:v>1840.0855781386754</c:v>
              </c:pt>
              <c:pt idx="6">
                <c:v>1840.0855781386754</c:v>
              </c:pt>
              <c:pt idx="7">
                <c:v>1840.0855781386754</c:v>
              </c:pt>
              <c:pt idx="8">
                <c:v>10029.9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00-7045-A163-6CF53219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63008"/>
        <c:axId val="201961472"/>
      </c:lineChart>
      <c:catAx>
        <c:axId val="2019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943296"/>
        <c:crosses val="autoZero"/>
        <c:auto val="1"/>
        <c:lblAlgn val="ctr"/>
        <c:lblOffset val="100"/>
        <c:noMultiLvlLbl val="0"/>
      </c:catAx>
      <c:valAx>
        <c:axId val="20194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941760"/>
        <c:crosses val="autoZero"/>
        <c:crossBetween val="between"/>
      </c:valAx>
      <c:valAx>
        <c:axId val="201961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1963008"/>
        <c:crosses val="max"/>
        <c:crossBetween val="between"/>
      </c:valAx>
      <c:catAx>
        <c:axId val="20196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96147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2205.5820285908781</c:v>
              </c:pt>
              <c:pt idx="1">
                <c:v>4506.8863172226002</c:v>
              </c:pt>
              <c:pt idx="2">
                <c:v>6908.0672119809387</c:v>
              </c:pt>
              <c:pt idx="3">
                <c:v>9413.45935757179</c:v>
              </c:pt>
              <c:pt idx="4">
                <c:v>12027.585522281282</c:v>
              </c:pt>
              <c:pt idx="5">
                <c:v>14755.164762539167</c:v>
              </c:pt>
              <c:pt idx="6">
                <c:v>17601.120941824247</c:v>
              </c:pt>
              <c:pt idx="7">
                <c:v>20570.591619290295</c:v>
              </c:pt>
              <c:pt idx="8">
                <c:v>23668.937324158371</c:v>
              </c:pt>
              <c:pt idx="9">
                <c:v>26901.75123261772</c:v>
              </c:pt>
              <c:pt idx="10">
                <c:v>30274.869264704208</c:v>
              </c:pt>
              <c:pt idx="11">
                <c:v>33794.38061938325</c:v>
              </c:pt>
              <c:pt idx="12">
                <c:v>37466.638766855358</c:v>
              </c:pt>
              <c:pt idx="13">
                <c:v>41298.272917927759</c:v>
              </c:pt>
              <c:pt idx="14">
                <c:v>45296.199991156704</c:v>
              </c:pt>
              <c:pt idx="15">
                <c:v>49467.637099363783</c:v>
              </c:pt>
              <c:pt idx="16">
                <c:v>53820.114578067049</c:v>
              </c:pt>
              <c:pt idx="17">
                <c:v>58361.489579346038</c:v>
              </c:pt>
              <c:pt idx="18">
                <c:v>63099.960255680533</c:v>
              </c:pt>
              <c:pt idx="19">
                <c:v>68044.080559367954</c:v>
              </c:pt>
              <c:pt idx="20">
                <c:v>73202.563655644524</c:v>
              </c:pt>
              <c:pt idx="21">
                <c:v>78584.924918299497</c:v>
              </c:pt>
              <c:pt idx="22">
                <c:v>84200.88065975369</c:v>
              </c:pt>
              <c:pt idx="23">
                <c:v>90060.568880387</c:v>
              </c:pt>
              <c:pt idx="24">
                <c:v>96174.567569795792</c:v>
              </c:pt>
              <c:pt idx="25">
                <c:v>102553.91380232493</c:v>
              </c:pt>
              <c:pt idx="26">
                <c:v>159004.75366134581</c:v>
              </c:pt>
              <c:pt idx="27">
                <c:v>165905.55997024823</c:v>
              </c:pt>
              <c:pt idx="28">
                <c:v>173105.861272957</c:v>
              </c:pt>
              <c:pt idx="29">
                <c:v>180618.65565220334</c:v>
              </c:pt>
              <c:pt idx="30">
                <c:v>188457.50530750895</c:v>
              </c:pt>
              <c:pt idx="31">
                <c:v>196636.56103785484</c:v>
              </c:pt>
              <c:pt idx="32">
                <c:v>205170.58778689775</c:v>
              </c:pt>
              <c:pt idx="33">
                <c:v>214074.99129684913</c:v>
              </c:pt>
              <c:pt idx="34">
                <c:v>223365.84591913238</c:v>
              </c:pt>
              <c:pt idx="35">
                <c:v>233059.92363202272</c:v>
              </c:pt>
              <c:pt idx="36">
                <c:v>243174.72431765252</c:v>
              </c:pt>
              <c:pt idx="37">
                <c:v>253728.50735303864</c:v>
              </c:pt>
              <c:pt idx="38">
                <c:v>264740.32457216055</c:v>
              </c:pt>
              <c:pt idx="39">
                <c:v>276230.05465859233</c:v>
              </c:pt>
              <c:pt idx="40">
                <c:v>288218.43903077522</c:v>
              </c:pt>
              <c:pt idx="41">
                <c:v>300727.11928471085</c:v>
              </c:pt>
              <c:pt idx="42">
                <c:v>313778.67626166728</c:v>
              </c:pt>
              <c:pt idx="43">
                <c:v>327396.67081142362</c:v>
              </c:pt>
              <c:pt idx="44">
                <c:v>341605.68632463942</c:v>
              </c:pt>
              <c:pt idx="45">
                <c:v>356431.37311112875</c:v>
              </c:pt>
              <c:pt idx="46">
                <c:v>371900.49470415176</c:v>
              </c:pt>
              <c:pt idx="47">
                <c:v>388040.97617431195</c:v>
              </c:pt>
              <c:pt idx="48">
                <c:v>404881.95454027707</c:v>
              </c:pt>
              <c:pt idx="49">
                <c:v>422453.8313673251</c:v>
              </c:pt>
              <c:pt idx="50">
                <c:v>440788.32764866698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2D-254D-A088-8357F01476E9}"/>
            </c:ext>
          </c:extLst>
        </c:ser>
        <c:ser>
          <c:idx val="2"/>
          <c:order val="2"/>
          <c:tx>
            <c:v>Grondwaarde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24506.466984343089</c:v>
              </c:pt>
              <c:pt idx="1">
                <c:v>27393.805309734511</c:v>
              </c:pt>
              <c:pt idx="2">
                <c:v>30281.143635125933</c:v>
              </c:pt>
              <c:pt idx="3">
                <c:v>33168.481960517354</c:v>
              </c:pt>
              <c:pt idx="4">
                <c:v>36055.820285908776</c:v>
              </c:pt>
              <c:pt idx="5">
                <c:v>38943.158611300205</c:v>
              </c:pt>
              <c:pt idx="6">
                <c:v>41830.496936691627</c:v>
              </c:pt>
              <c:pt idx="7">
                <c:v>44717.835262083048</c:v>
              </c:pt>
              <c:pt idx="8">
                <c:v>47605.17358747447</c:v>
              </c:pt>
              <c:pt idx="9">
                <c:v>50492.511912865892</c:v>
              </c:pt>
              <c:pt idx="10">
                <c:v>53379.850238257321</c:v>
              </c:pt>
              <c:pt idx="11">
                <c:v>56267.188563648742</c:v>
              </c:pt>
              <c:pt idx="12">
                <c:v>59154.526889040164</c:v>
              </c:pt>
              <c:pt idx="13">
                <c:v>62041.865214431586</c:v>
              </c:pt>
              <c:pt idx="14">
                <c:v>64929.203539823007</c:v>
              </c:pt>
              <c:pt idx="15">
                <c:v>67816.541865214429</c:v>
              </c:pt>
              <c:pt idx="16">
                <c:v>70703.880190605851</c:v>
              </c:pt>
              <c:pt idx="17">
                <c:v>73591.218515997287</c:v>
              </c:pt>
              <c:pt idx="18">
                <c:v>76478.556841388694</c:v>
              </c:pt>
              <c:pt idx="19">
                <c:v>79365.89516678013</c:v>
              </c:pt>
              <c:pt idx="20">
                <c:v>82253.233492171537</c:v>
              </c:pt>
              <c:pt idx="21">
                <c:v>85140.571817562974</c:v>
              </c:pt>
              <c:pt idx="22">
                <c:v>88027.910142954395</c:v>
              </c:pt>
              <c:pt idx="23">
                <c:v>90915.248468345817</c:v>
              </c:pt>
              <c:pt idx="24">
                <c:v>93802.586793737239</c:v>
              </c:pt>
              <c:pt idx="25">
                <c:v>96689.92511912866</c:v>
              </c:pt>
              <c:pt idx="26">
                <c:v>99577.263444520082</c:v>
              </c:pt>
              <c:pt idx="27">
                <c:v>102464.6017699115</c:v>
              </c:pt>
              <c:pt idx="28">
                <c:v>105351.94009530293</c:v>
              </c:pt>
              <c:pt idx="29">
                <c:v>108239.27842069435</c:v>
              </c:pt>
              <c:pt idx="30">
                <c:v>111126.61674608577</c:v>
              </c:pt>
              <c:pt idx="31">
                <c:v>114013.9550714772</c:v>
              </c:pt>
              <c:pt idx="32">
                <c:v>116901.29339686861</c:v>
              </c:pt>
              <c:pt idx="33">
                <c:v>119788.63172226003</c:v>
              </c:pt>
              <c:pt idx="34">
                <c:v>122675.97004765147</c:v>
              </c:pt>
              <c:pt idx="35">
                <c:v>125563.30837304289</c:v>
              </c:pt>
              <c:pt idx="36">
                <c:v>128450.6466984343</c:v>
              </c:pt>
              <c:pt idx="37">
                <c:v>131337.98502382572</c:v>
              </c:pt>
              <c:pt idx="38">
                <c:v>134225.32334921719</c:v>
              </c:pt>
              <c:pt idx="39">
                <c:v>137112.66167460859</c:v>
              </c:pt>
              <c:pt idx="40">
                <c:v>140000</c:v>
              </c:pt>
              <c:pt idx="41">
                <c:v>142887.33832539144</c:v>
              </c:pt>
              <c:pt idx="42">
                <c:v>145774.67665078284</c:v>
              </c:pt>
              <c:pt idx="43">
                <c:v>148662.01497617428</c:v>
              </c:pt>
              <c:pt idx="44">
                <c:v>151549.35330156569</c:v>
              </c:pt>
              <c:pt idx="45">
                <c:v>154436.69162695709</c:v>
              </c:pt>
              <c:pt idx="46">
                <c:v>157324.02995234856</c:v>
              </c:pt>
              <c:pt idx="47">
                <c:v>160211.36827773997</c:v>
              </c:pt>
              <c:pt idx="48">
                <c:v>163098.70660313137</c:v>
              </c:pt>
              <c:pt idx="49">
                <c:v>165986.04492852278</c:v>
              </c:pt>
              <c:pt idx="50">
                <c:v>168873.38325391422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2D-254D-A088-8357F01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05408"/>
        <c:axId val="203106944"/>
      </c:lineChart>
      <c:lineChart>
        <c:grouping val="standard"/>
        <c:varyColors val="0"/>
        <c:ser>
          <c:idx val="0"/>
          <c:order val="0"/>
          <c:tx>
            <c:v>Betalingen 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27"/>
              <c:pt idx="0">
                <c:v>2205.5820285908781</c:v>
              </c:pt>
              <c:pt idx="1">
                <c:v>2205.5820285908781</c:v>
              </c:pt>
              <c:pt idx="2">
                <c:v>2205.5820285908781</c:v>
              </c:pt>
              <c:pt idx="3">
                <c:v>2205.5820285908781</c:v>
              </c:pt>
              <c:pt idx="4">
                <c:v>2205.5820285908781</c:v>
              </c:pt>
              <c:pt idx="5">
                <c:v>2205.5820285908781</c:v>
              </c:pt>
              <c:pt idx="6">
                <c:v>2205.5820285908781</c:v>
              </c:pt>
              <c:pt idx="7">
                <c:v>2205.5820285908781</c:v>
              </c:pt>
              <c:pt idx="8">
                <c:v>2205.5820285908781</c:v>
              </c:pt>
              <c:pt idx="9">
                <c:v>2205.5820285908781</c:v>
              </c:pt>
              <c:pt idx="10">
                <c:v>2205.5820285908781</c:v>
              </c:pt>
              <c:pt idx="11">
                <c:v>2205.5820285908781</c:v>
              </c:pt>
              <c:pt idx="12">
                <c:v>2205.5820285908781</c:v>
              </c:pt>
              <c:pt idx="13">
                <c:v>2205.5820285908781</c:v>
              </c:pt>
              <c:pt idx="14">
                <c:v>2205.5820285908781</c:v>
              </c:pt>
              <c:pt idx="15">
                <c:v>2205.5820285908781</c:v>
              </c:pt>
              <c:pt idx="16">
                <c:v>2205.5820285908781</c:v>
              </c:pt>
              <c:pt idx="17">
                <c:v>2205.5820285908781</c:v>
              </c:pt>
              <c:pt idx="18">
                <c:v>2205.5820285908781</c:v>
              </c:pt>
              <c:pt idx="19">
                <c:v>2205.5820285908781</c:v>
              </c:pt>
              <c:pt idx="20">
                <c:v>2205.37</c:v>
              </c:pt>
              <c:pt idx="21">
                <c:v>2205.37</c:v>
              </c:pt>
              <c:pt idx="22">
                <c:v>2205.37</c:v>
              </c:pt>
              <c:pt idx="23">
                <c:v>2205.37</c:v>
              </c:pt>
              <c:pt idx="24">
                <c:v>2205.37</c:v>
              </c:pt>
              <c:pt idx="25">
                <c:v>2205.37</c:v>
              </c:pt>
              <c:pt idx="26">
                <c:v>52000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2D-254D-A088-8357F01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22560"/>
        <c:axId val="203121024"/>
      </c:lineChart>
      <c:catAx>
        <c:axId val="20310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106944"/>
        <c:crosses val="autoZero"/>
        <c:auto val="1"/>
        <c:lblAlgn val="ctr"/>
        <c:lblOffset val="100"/>
        <c:noMultiLvlLbl val="0"/>
      </c:catAx>
      <c:valAx>
        <c:axId val="20310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105408"/>
        <c:crosses val="autoZero"/>
        <c:crossBetween val="between"/>
      </c:valAx>
      <c:valAx>
        <c:axId val="2031210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3122560"/>
        <c:crosses val="max"/>
        <c:crossBetween val="between"/>
      </c:valAx>
      <c:catAx>
        <c:axId val="20312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12102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Ref>
              <c:f>'Voorbeeld berekeningen'!$AB$19:$AB$77</c:f>
              <c:numCache>
                <c:formatCode>_-* #,##0_-;_-* #,##0\-;_-* "-"??_-;_-@_-</c:formatCode>
                <c:ptCount val="59"/>
                <c:pt idx="0">
                  <c:v>2205.5820285908781</c:v>
                </c:pt>
                <c:pt idx="1">
                  <c:v>4506.8863172226002</c:v>
                </c:pt>
                <c:pt idx="2">
                  <c:v>6908.0672119809387</c:v>
                </c:pt>
                <c:pt idx="3">
                  <c:v>9413.45935757179</c:v>
                </c:pt>
                <c:pt idx="4">
                  <c:v>12027.585522281282</c:v>
                </c:pt>
                <c:pt idx="5">
                  <c:v>14755.164762539167</c:v>
                </c:pt>
                <c:pt idx="6">
                  <c:v>17601.120941824247</c:v>
                </c:pt>
                <c:pt idx="7">
                  <c:v>20570.591619290295</c:v>
                </c:pt>
                <c:pt idx="8">
                  <c:v>23668.937324158371</c:v>
                </c:pt>
                <c:pt idx="9">
                  <c:v>26901.75123261772</c:v>
                </c:pt>
                <c:pt idx="10">
                  <c:v>30274.869264704208</c:v>
                </c:pt>
                <c:pt idx="11">
                  <c:v>33794.38061938325</c:v>
                </c:pt>
                <c:pt idx="12">
                  <c:v>37466.638766855358</c:v>
                </c:pt>
                <c:pt idx="13">
                  <c:v>41298.272917927759</c:v>
                </c:pt>
                <c:pt idx="14">
                  <c:v>45296.199991156704</c:v>
                </c:pt>
                <c:pt idx="15">
                  <c:v>49467.637099363783</c:v>
                </c:pt>
                <c:pt idx="16">
                  <c:v>53820.114578067049</c:v>
                </c:pt>
                <c:pt idx="17">
                  <c:v>58361.489579346038</c:v>
                </c:pt>
                <c:pt idx="18">
                  <c:v>63099.960255680533</c:v>
                </c:pt>
                <c:pt idx="19">
                  <c:v>68044.080559367954</c:v>
                </c:pt>
                <c:pt idx="20">
                  <c:v>73202.563655644524</c:v>
                </c:pt>
                <c:pt idx="21">
                  <c:v>78584.924918299497</c:v>
                </c:pt>
                <c:pt idx="22">
                  <c:v>84200.88065975369</c:v>
                </c:pt>
                <c:pt idx="23">
                  <c:v>90060.568880387</c:v>
                </c:pt>
                <c:pt idx="24">
                  <c:v>96174.567569795792</c:v>
                </c:pt>
                <c:pt idx="25">
                  <c:v>102553.91380232493</c:v>
                </c:pt>
                <c:pt idx="26">
                  <c:v>159004.75366134581</c:v>
                </c:pt>
                <c:pt idx="27">
                  <c:v>165905.55997024823</c:v>
                </c:pt>
                <c:pt idx="28">
                  <c:v>173105.861272957</c:v>
                </c:pt>
                <c:pt idx="29">
                  <c:v>180618.65565220334</c:v>
                </c:pt>
                <c:pt idx="30">
                  <c:v>188457.50530750895</c:v>
                </c:pt>
                <c:pt idx="31">
                  <c:v>196636.56103785484</c:v>
                </c:pt>
                <c:pt idx="32">
                  <c:v>205170.58778689775</c:v>
                </c:pt>
                <c:pt idx="33">
                  <c:v>214074.99129684913</c:v>
                </c:pt>
                <c:pt idx="34">
                  <c:v>223365.84591913238</c:v>
                </c:pt>
                <c:pt idx="35">
                  <c:v>233059.92363202272</c:v>
                </c:pt>
                <c:pt idx="36">
                  <c:v>243174.72431765252</c:v>
                </c:pt>
                <c:pt idx="37">
                  <c:v>253728.50735303864</c:v>
                </c:pt>
                <c:pt idx="38">
                  <c:v>264740.32457216055</c:v>
                </c:pt>
                <c:pt idx="39">
                  <c:v>276230.05465859233</c:v>
                </c:pt>
                <c:pt idx="40">
                  <c:v>288218.43903077522</c:v>
                </c:pt>
                <c:pt idx="41">
                  <c:v>300727.11928471085</c:v>
                </c:pt>
                <c:pt idx="42">
                  <c:v>313778.67626166728</c:v>
                </c:pt>
                <c:pt idx="43">
                  <c:v>327396.67081142362</c:v>
                </c:pt>
                <c:pt idx="44">
                  <c:v>341605.68632463942</c:v>
                </c:pt>
                <c:pt idx="45">
                  <c:v>356431.37311112875</c:v>
                </c:pt>
                <c:pt idx="46">
                  <c:v>371900.49470415176</c:v>
                </c:pt>
                <c:pt idx="47">
                  <c:v>388040.97617431195</c:v>
                </c:pt>
                <c:pt idx="48">
                  <c:v>404881.95454027707</c:v>
                </c:pt>
                <c:pt idx="49">
                  <c:v>422453.8313673251</c:v>
                </c:pt>
                <c:pt idx="50">
                  <c:v>440788.32764866698</c:v>
                </c:pt>
                <c:pt idx="51">
                  <c:v>459918.54106861912</c:v>
                </c:pt>
                <c:pt idx="52">
                  <c:v>479879.00575099717</c:v>
                </c:pt>
                <c:pt idx="53">
                  <c:v>500705.75460059044</c:v>
                </c:pt>
                <c:pt idx="54">
                  <c:v>522436.38435025606</c:v>
                </c:pt>
                <c:pt idx="55">
                  <c:v>545110.1234310572</c:v>
                </c:pt>
                <c:pt idx="56">
                  <c:v>568767.90278796514</c:v>
                </c:pt>
                <c:pt idx="57">
                  <c:v>593452.42976896279</c:v>
                </c:pt>
                <c:pt idx="58">
                  <c:v>619208.26522093581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2D-254D-A088-8357F01476E9}"/>
            </c:ext>
          </c:extLst>
        </c:ser>
        <c:ser>
          <c:idx val="2"/>
          <c:order val="2"/>
          <c:tx>
            <c:v>Grondwaarde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Ref>
              <c:f>'Voorbeeld berekeningen'!$AC$19:$AC$77</c:f>
              <c:numCache>
                <c:formatCode>_-* #,##0_-;_-* #,##0\-;_-* "-"??_-;_-@_-</c:formatCode>
                <c:ptCount val="59"/>
                <c:pt idx="0">
                  <c:v>24506.466984343089</c:v>
                </c:pt>
                <c:pt idx="1">
                  <c:v>27393.805309734511</c:v>
                </c:pt>
                <c:pt idx="2">
                  <c:v>30281.143635125933</c:v>
                </c:pt>
                <c:pt idx="3">
                  <c:v>33168.481960517354</c:v>
                </c:pt>
                <c:pt idx="4">
                  <c:v>36055.820285908776</c:v>
                </c:pt>
                <c:pt idx="5">
                  <c:v>38943.158611300205</c:v>
                </c:pt>
                <c:pt idx="6">
                  <c:v>41830.496936691627</c:v>
                </c:pt>
                <c:pt idx="7">
                  <c:v>44717.835262083048</c:v>
                </c:pt>
                <c:pt idx="8">
                  <c:v>47605.17358747447</c:v>
                </c:pt>
                <c:pt idx="9">
                  <c:v>50492.511912865892</c:v>
                </c:pt>
                <c:pt idx="10">
                  <c:v>53379.850238257321</c:v>
                </c:pt>
                <c:pt idx="11">
                  <c:v>56267.188563648742</c:v>
                </c:pt>
                <c:pt idx="12">
                  <c:v>59154.526889040164</c:v>
                </c:pt>
                <c:pt idx="13">
                  <c:v>62041.865214431586</c:v>
                </c:pt>
                <c:pt idx="14">
                  <c:v>64929.203539823007</c:v>
                </c:pt>
                <c:pt idx="15">
                  <c:v>67816.541865214429</c:v>
                </c:pt>
                <c:pt idx="16">
                  <c:v>70703.880190605851</c:v>
                </c:pt>
                <c:pt idx="17">
                  <c:v>73591.218515997287</c:v>
                </c:pt>
                <c:pt idx="18">
                  <c:v>76478.556841388694</c:v>
                </c:pt>
                <c:pt idx="19">
                  <c:v>79365.89516678013</c:v>
                </c:pt>
                <c:pt idx="20">
                  <c:v>82253.233492171537</c:v>
                </c:pt>
                <c:pt idx="21">
                  <c:v>85140.571817562974</c:v>
                </c:pt>
                <c:pt idx="22">
                  <c:v>88027.910142954395</c:v>
                </c:pt>
                <c:pt idx="23">
                  <c:v>90915.248468345817</c:v>
                </c:pt>
                <c:pt idx="24">
                  <c:v>93802.586793737239</c:v>
                </c:pt>
                <c:pt idx="25">
                  <c:v>96689.92511912866</c:v>
                </c:pt>
                <c:pt idx="26">
                  <c:v>99577.263444520082</c:v>
                </c:pt>
                <c:pt idx="27">
                  <c:v>102464.6017699115</c:v>
                </c:pt>
                <c:pt idx="28">
                  <c:v>105351.94009530293</c:v>
                </c:pt>
                <c:pt idx="29">
                  <c:v>108239.27842069435</c:v>
                </c:pt>
                <c:pt idx="30">
                  <c:v>111126.61674608577</c:v>
                </c:pt>
                <c:pt idx="31">
                  <c:v>114013.9550714772</c:v>
                </c:pt>
                <c:pt idx="32">
                  <c:v>116901.29339686861</c:v>
                </c:pt>
                <c:pt idx="33">
                  <c:v>119788.63172226003</c:v>
                </c:pt>
                <c:pt idx="34">
                  <c:v>122675.97004765147</c:v>
                </c:pt>
                <c:pt idx="35">
                  <c:v>125563.30837304289</c:v>
                </c:pt>
                <c:pt idx="36">
                  <c:v>128450.6466984343</c:v>
                </c:pt>
                <c:pt idx="37">
                  <c:v>131337.98502382572</c:v>
                </c:pt>
                <c:pt idx="38">
                  <c:v>134225.32334921719</c:v>
                </c:pt>
                <c:pt idx="39">
                  <c:v>137112.66167460859</c:v>
                </c:pt>
                <c:pt idx="40">
                  <c:v>140000</c:v>
                </c:pt>
                <c:pt idx="41">
                  <c:v>142887.33832539144</c:v>
                </c:pt>
                <c:pt idx="42">
                  <c:v>145774.67665078284</c:v>
                </c:pt>
                <c:pt idx="43">
                  <c:v>148662.01497617428</c:v>
                </c:pt>
                <c:pt idx="44">
                  <c:v>151549.35330156569</c:v>
                </c:pt>
                <c:pt idx="45">
                  <c:v>154436.69162695709</c:v>
                </c:pt>
                <c:pt idx="46">
                  <c:v>157324.02995234856</c:v>
                </c:pt>
                <c:pt idx="47">
                  <c:v>160211.36827773997</c:v>
                </c:pt>
                <c:pt idx="48">
                  <c:v>163098.70660313137</c:v>
                </c:pt>
                <c:pt idx="49">
                  <c:v>165986.04492852278</c:v>
                </c:pt>
                <c:pt idx="50">
                  <c:v>168873.38325391425</c:v>
                </c:pt>
                <c:pt idx="51">
                  <c:v>171760.72157930565</c:v>
                </c:pt>
                <c:pt idx="52">
                  <c:v>174648.05990469706</c:v>
                </c:pt>
                <c:pt idx="53">
                  <c:v>177535.39823008853</c:v>
                </c:pt>
                <c:pt idx="54">
                  <c:v>180422.73655547993</c:v>
                </c:pt>
                <c:pt idx="55">
                  <c:v>183310.07488087134</c:v>
                </c:pt>
                <c:pt idx="56">
                  <c:v>186197.41320626275</c:v>
                </c:pt>
                <c:pt idx="57">
                  <c:v>189084.75153165415</c:v>
                </c:pt>
                <c:pt idx="58">
                  <c:v>191972.08985704562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2D-254D-A088-8357F01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54944"/>
        <c:axId val="203156480"/>
      </c:lineChart>
      <c:lineChart>
        <c:grouping val="standard"/>
        <c:varyColors val="0"/>
        <c:ser>
          <c:idx val="0"/>
          <c:order val="0"/>
          <c:tx>
            <c:v>Betalingen </c:v>
          </c:tx>
          <c:marker>
            <c:symbol val="none"/>
          </c:marker>
          <c:cat>
            <c:numRef>
              <c:f>'Voorbeeld berekeningen'!$A$19:$A$78</c:f>
              <c:numCache>
                <c:formatCode>General</c:formatCode>
                <c:ptCount val="60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</c:numCache>
            </c:numRef>
          </c:cat>
          <c:val>
            <c:numRef>
              <c:f>'Voorbeeld berekeningen'!$AA$19:$AA$77</c:f>
              <c:numCache>
                <c:formatCode>_-* #,##0_-;_-* #,##0\-;_-* "-"??_-;_-@_-</c:formatCode>
                <c:ptCount val="59"/>
                <c:pt idx="0">
                  <c:v>2205.5820285908781</c:v>
                </c:pt>
                <c:pt idx="1">
                  <c:v>2205.5820285908781</c:v>
                </c:pt>
                <c:pt idx="2">
                  <c:v>2205.5820285908781</c:v>
                </c:pt>
                <c:pt idx="3">
                  <c:v>2205.5820285908781</c:v>
                </c:pt>
                <c:pt idx="4">
                  <c:v>2205.5820285908781</c:v>
                </c:pt>
                <c:pt idx="5">
                  <c:v>2205.5820285908781</c:v>
                </c:pt>
                <c:pt idx="6">
                  <c:v>2205.5820285908781</c:v>
                </c:pt>
                <c:pt idx="7">
                  <c:v>2205.5820285908781</c:v>
                </c:pt>
                <c:pt idx="8">
                  <c:v>2205.5820285908781</c:v>
                </c:pt>
                <c:pt idx="9">
                  <c:v>2205.5820285908781</c:v>
                </c:pt>
                <c:pt idx="10">
                  <c:v>2205.5820285908781</c:v>
                </c:pt>
                <c:pt idx="11">
                  <c:v>2205.5820285908781</c:v>
                </c:pt>
                <c:pt idx="12">
                  <c:v>2205.5820285908781</c:v>
                </c:pt>
                <c:pt idx="13">
                  <c:v>2205.5820285908781</c:v>
                </c:pt>
                <c:pt idx="14">
                  <c:v>2205.5820285908781</c:v>
                </c:pt>
                <c:pt idx="15">
                  <c:v>2205.5820285908781</c:v>
                </c:pt>
                <c:pt idx="16">
                  <c:v>2205.5820285908781</c:v>
                </c:pt>
                <c:pt idx="17">
                  <c:v>2205.5820285908781</c:v>
                </c:pt>
                <c:pt idx="18">
                  <c:v>2205.5820285908781</c:v>
                </c:pt>
                <c:pt idx="19">
                  <c:v>2205.5820285908781</c:v>
                </c:pt>
                <c:pt idx="20">
                  <c:v>2205.37</c:v>
                </c:pt>
                <c:pt idx="21">
                  <c:v>2205.37</c:v>
                </c:pt>
                <c:pt idx="22">
                  <c:v>2205.37</c:v>
                </c:pt>
                <c:pt idx="23">
                  <c:v>2205.37</c:v>
                </c:pt>
                <c:pt idx="24">
                  <c:v>2205.37</c:v>
                </c:pt>
                <c:pt idx="25">
                  <c:v>2205.37</c:v>
                </c:pt>
                <c:pt idx="26">
                  <c:v>52000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2D-254D-A088-8357F01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29440"/>
        <c:axId val="203227904"/>
      </c:lineChart>
      <c:catAx>
        <c:axId val="2031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156480"/>
        <c:crosses val="autoZero"/>
        <c:auto val="1"/>
        <c:lblAlgn val="ctr"/>
        <c:lblOffset val="100"/>
        <c:noMultiLvlLbl val="0"/>
      </c:catAx>
      <c:valAx>
        <c:axId val="203156480"/>
        <c:scaling>
          <c:orientation val="minMax"/>
        </c:scaling>
        <c:delete val="0"/>
        <c:axPos val="l"/>
        <c:majorGridlines/>
        <c:numFmt formatCode="_-* #,##0_-;_-* #,##0\-;_-* &quot;-&quot;??_-;_-@_-" sourceLinked="1"/>
        <c:majorTickMark val="out"/>
        <c:minorTickMark val="none"/>
        <c:tickLblPos val="nextTo"/>
        <c:crossAx val="203154944"/>
        <c:crosses val="autoZero"/>
        <c:crossBetween val="between"/>
      </c:valAx>
      <c:valAx>
        <c:axId val="203227904"/>
        <c:scaling>
          <c:orientation val="minMax"/>
        </c:scaling>
        <c:delete val="0"/>
        <c:axPos val="r"/>
        <c:numFmt formatCode="_-* #,##0_-;_-* #,##0\-;_-* &quot;-&quot;??_-;_-@_-" sourceLinked="1"/>
        <c:majorTickMark val="out"/>
        <c:minorTickMark val="none"/>
        <c:tickLblPos val="nextTo"/>
        <c:crossAx val="203229440"/>
        <c:crosses val="max"/>
        <c:crossBetween val="between"/>
      </c:valAx>
      <c:catAx>
        <c:axId val="20322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22790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2205.5820285908781</c:v>
              </c:pt>
              <c:pt idx="1">
                <c:v>4506.8863172226002</c:v>
              </c:pt>
              <c:pt idx="2">
                <c:v>6908.0672119809387</c:v>
              </c:pt>
              <c:pt idx="3">
                <c:v>9413.45935757179</c:v>
              </c:pt>
              <c:pt idx="4">
                <c:v>12027.585522281282</c:v>
              </c:pt>
              <c:pt idx="5">
                <c:v>14755.164762539167</c:v>
              </c:pt>
              <c:pt idx="6">
                <c:v>17601.120941824247</c:v>
              </c:pt>
              <c:pt idx="7">
                <c:v>20570.591619290295</c:v>
              </c:pt>
              <c:pt idx="8">
                <c:v>23668.937324158371</c:v>
              </c:pt>
              <c:pt idx="9">
                <c:v>26901.75123261772</c:v>
              </c:pt>
              <c:pt idx="10">
                <c:v>30274.869264704208</c:v>
              </c:pt>
              <c:pt idx="11">
                <c:v>33794.38061938325</c:v>
              </c:pt>
              <c:pt idx="12">
                <c:v>37466.638766855358</c:v>
              </c:pt>
              <c:pt idx="13">
                <c:v>41298.272917927759</c:v>
              </c:pt>
              <c:pt idx="14">
                <c:v>45296.199991156704</c:v>
              </c:pt>
              <c:pt idx="15">
                <c:v>49467.637099363783</c:v>
              </c:pt>
              <c:pt idx="16">
                <c:v>53820.114578067049</c:v>
              </c:pt>
              <c:pt idx="17">
                <c:v>58361.489579346038</c:v>
              </c:pt>
              <c:pt idx="18">
                <c:v>63099.960255680533</c:v>
              </c:pt>
              <c:pt idx="19">
                <c:v>68044.080559367954</c:v>
              </c:pt>
              <c:pt idx="20">
                <c:v>73202.563655644524</c:v>
              </c:pt>
              <c:pt idx="21">
                <c:v>78584.924918299497</c:v>
              </c:pt>
              <c:pt idx="22">
                <c:v>84200.88065975369</c:v>
              </c:pt>
              <c:pt idx="23">
                <c:v>90060.568880387</c:v>
              </c:pt>
              <c:pt idx="24">
                <c:v>96174.567569795792</c:v>
              </c:pt>
              <c:pt idx="25">
                <c:v>102553.91380232493</c:v>
              </c:pt>
              <c:pt idx="26">
                <c:v>159004.75366134581</c:v>
              </c:pt>
              <c:pt idx="27">
                <c:v>165905.55997024823</c:v>
              </c:pt>
              <c:pt idx="28">
                <c:v>173105.861272957</c:v>
              </c:pt>
              <c:pt idx="29">
                <c:v>180618.65565220334</c:v>
              </c:pt>
              <c:pt idx="30">
                <c:v>188457.50530750895</c:v>
              </c:pt>
              <c:pt idx="31">
                <c:v>196636.56103785484</c:v>
              </c:pt>
              <c:pt idx="32">
                <c:v>205170.58778689775</c:v>
              </c:pt>
              <c:pt idx="33">
                <c:v>214074.99129684913</c:v>
              </c:pt>
              <c:pt idx="34">
                <c:v>223365.84591913238</c:v>
              </c:pt>
              <c:pt idx="35">
                <c:v>233059.92363202272</c:v>
              </c:pt>
              <c:pt idx="36">
                <c:v>243174.72431765252</c:v>
              </c:pt>
              <c:pt idx="37">
                <c:v>253728.50735303864</c:v>
              </c:pt>
              <c:pt idx="38">
                <c:v>264740.32457216055</c:v>
              </c:pt>
              <c:pt idx="39">
                <c:v>276230.05465859233</c:v>
              </c:pt>
              <c:pt idx="40">
                <c:v>288218.43903077522</c:v>
              </c:pt>
              <c:pt idx="41">
                <c:v>300727.11928471085</c:v>
              </c:pt>
              <c:pt idx="42">
                <c:v>313778.67626166728</c:v>
              </c:pt>
              <c:pt idx="43">
                <c:v>327396.67081142362</c:v>
              </c:pt>
              <c:pt idx="44">
                <c:v>341605.68632463942</c:v>
              </c:pt>
              <c:pt idx="45">
                <c:v>356431.37311112875</c:v>
              </c:pt>
              <c:pt idx="46">
                <c:v>371900.49470415176</c:v>
              </c:pt>
              <c:pt idx="47">
                <c:v>388040.97617431195</c:v>
              </c:pt>
              <c:pt idx="48">
                <c:v>404881.95454027707</c:v>
              </c:pt>
              <c:pt idx="49">
                <c:v>422453.8313673251</c:v>
              </c:pt>
              <c:pt idx="50">
                <c:v>440788.32764866698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2D-254D-A088-8357F01476E9}"/>
            </c:ext>
          </c:extLst>
        </c:ser>
        <c:ser>
          <c:idx val="2"/>
          <c:order val="2"/>
          <c:tx>
            <c:v>Grondwaarde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51"/>
              <c:pt idx="0">
                <c:v>24506.466984343089</c:v>
              </c:pt>
              <c:pt idx="1">
                <c:v>27393.805309734511</c:v>
              </c:pt>
              <c:pt idx="2">
                <c:v>30281.143635125933</c:v>
              </c:pt>
              <c:pt idx="3">
                <c:v>33168.481960517354</c:v>
              </c:pt>
              <c:pt idx="4">
                <c:v>36055.820285908776</c:v>
              </c:pt>
              <c:pt idx="5">
                <c:v>38943.158611300205</c:v>
              </c:pt>
              <c:pt idx="6">
                <c:v>41830.496936691627</c:v>
              </c:pt>
              <c:pt idx="7">
                <c:v>44717.835262083048</c:v>
              </c:pt>
              <c:pt idx="8">
                <c:v>47605.17358747447</c:v>
              </c:pt>
              <c:pt idx="9">
                <c:v>50492.511912865892</c:v>
              </c:pt>
              <c:pt idx="10">
                <c:v>53379.850238257321</c:v>
              </c:pt>
              <c:pt idx="11">
                <c:v>56267.188563648742</c:v>
              </c:pt>
              <c:pt idx="12">
                <c:v>59154.526889040164</c:v>
              </c:pt>
              <c:pt idx="13">
                <c:v>62041.865214431586</c:v>
              </c:pt>
              <c:pt idx="14">
                <c:v>64929.203539823007</c:v>
              </c:pt>
              <c:pt idx="15">
                <c:v>67816.541865214429</c:v>
              </c:pt>
              <c:pt idx="16">
                <c:v>70703.880190605851</c:v>
              </c:pt>
              <c:pt idx="17">
                <c:v>73591.218515997287</c:v>
              </c:pt>
              <c:pt idx="18">
                <c:v>76478.556841388694</c:v>
              </c:pt>
              <c:pt idx="19">
                <c:v>79365.89516678013</c:v>
              </c:pt>
              <c:pt idx="20">
                <c:v>82253.233492171537</c:v>
              </c:pt>
              <c:pt idx="21">
                <c:v>85140.571817562974</c:v>
              </c:pt>
              <c:pt idx="22">
                <c:v>88027.910142954395</c:v>
              </c:pt>
              <c:pt idx="23">
                <c:v>90915.248468345817</c:v>
              </c:pt>
              <c:pt idx="24">
                <c:v>93802.586793737239</c:v>
              </c:pt>
              <c:pt idx="25">
                <c:v>96689.92511912866</c:v>
              </c:pt>
              <c:pt idx="26">
                <c:v>99577.263444520082</c:v>
              </c:pt>
              <c:pt idx="27">
                <c:v>102464.6017699115</c:v>
              </c:pt>
              <c:pt idx="28">
                <c:v>105351.94009530293</c:v>
              </c:pt>
              <c:pt idx="29">
                <c:v>108239.27842069435</c:v>
              </c:pt>
              <c:pt idx="30">
                <c:v>111126.61674608577</c:v>
              </c:pt>
              <c:pt idx="31">
                <c:v>114013.9550714772</c:v>
              </c:pt>
              <c:pt idx="32">
                <c:v>116901.29339686861</c:v>
              </c:pt>
              <c:pt idx="33">
                <c:v>119788.63172226003</c:v>
              </c:pt>
              <c:pt idx="34">
                <c:v>122675.97004765147</c:v>
              </c:pt>
              <c:pt idx="35">
                <c:v>125563.30837304289</c:v>
              </c:pt>
              <c:pt idx="36">
                <c:v>128450.6466984343</c:v>
              </c:pt>
              <c:pt idx="37">
                <c:v>131337.98502382572</c:v>
              </c:pt>
              <c:pt idx="38">
                <c:v>134225.32334921719</c:v>
              </c:pt>
              <c:pt idx="39">
                <c:v>137112.66167460859</c:v>
              </c:pt>
              <c:pt idx="40">
                <c:v>140000</c:v>
              </c:pt>
              <c:pt idx="41">
                <c:v>142887.33832539144</c:v>
              </c:pt>
              <c:pt idx="42">
                <c:v>145774.67665078284</c:v>
              </c:pt>
              <c:pt idx="43">
                <c:v>148662.01497617428</c:v>
              </c:pt>
              <c:pt idx="44">
                <c:v>151549.35330156569</c:v>
              </c:pt>
              <c:pt idx="45">
                <c:v>154436.69162695709</c:v>
              </c:pt>
              <c:pt idx="46">
                <c:v>157324.02995234856</c:v>
              </c:pt>
              <c:pt idx="47">
                <c:v>160211.36827773997</c:v>
              </c:pt>
              <c:pt idx="48">
                <c:v>163098.70660313137</c:v>
              </c:pt>
              <c:pt idx="49">
                <c:v>165986.04492852278</c:v>
              </c:pt>
              <c:pt idx="50">
                <c:v>168873.38325391422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2D-254D-A088-8357F01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6288"/>
        <c:axId val="203277824"/>
      </c:lineChart>
      <c:lineChart>
        <c:grouping val="standard"/>
        <c:varyColors val="0"/>
        <c:ser>
          <c:idx val="0"/>
          <c:order val="0"/>
          <c:tx>
            <c:v>Betalingen 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1977</c:v>
              </c:pt>
              <c:pt idx="1">
                <c:v>1978</c:v>
              </c:pt>
              <c:pt idx="2">
                <c:v>1979</c:v>
              </c:pt>
              <c:pt idx="3">
                <c:v>1980</c:v>
              </c:pt>
              <c:pt idx="4">
                <c:v>1981</c:v>
              </c:pt>
              <c:pt idx="5">
                <c:v>1982</c:v>
              </c:pt>
              <c:pt idx="6">
                <c:v>1983</c:v>
              </c:pt>
              <c:pt idx="7">
                <c:v>1984</c:v>
              </c:pt>
              <c:pt idx="8">
                <c:v>1985</c:v>
              </c:pt>
              <c:pt idx="9">
                <c:v>1986</c:v>
              </c:pt>
              <c:pt idx="10">
                <c:v>1987</c:v>
              </c:pt>
              <c:pt idx="11">
                <c:v>1988</c:v>
              </c:pt>
              <c:pt idx="12">
                <c:v>1989</c:v>
              </c:pt>
              <c:pt idx="13">
                <c:v>1990</c:v>
              </c:pt>
              <c:pt idx="14">
                <c:v>1991</c:v>
              </c:pt>
              <c:pt idx="15">
                <c:v>1992</c:v>
              </c:pt>
              <c:pt idx="16">
                <c:v>1993</c:v>
              </c:pt>
              <c:pt idx="17">
                <c:v>1994</c:v>
              </c:pt>
              <c:pt idx="18">
                <c:v>1995</c:v>
              </c:pt>
              <c:pt idx="19">
                <c:v>1996</c:v>
              </c:pt>
              <c:pt idx="20">
                <c:v>1997</c:v>
              </c:pt>
              <c:pt idx="21">
                <c:v>1998</c:v>
              </c:pt>
              <c:pt idx="22">
                <c:v>1999</c:v>
              </c:pt>
              <c:pt idx="23">
                <c:v>2000</c:v>
              </c:pt>
              <c:pt idx="24">
                <c:v>2001</c:v>
              </c:pt>
              <c:pt idx="25">
                <c:v>2002</c:v>
              </c:pt>
              <c:pt idx="26">
                <c:v>2003</c:v>
              </c:pt>
              <c:pt idx="27">
                <c:v>2004</c:v>
              </c:pt>
              <c:pt idx="28">
                <c:v>2005</c:v>
              </c:pt>
              <c:pt idx="29">
                <c:v>2006</c:v>
              </c:pt>
              <c:pt idx="30">
                <c:v>2007</c:v>
              </c:pt>
              <c:pt idx="31">
                <c:v>2008</c:v>
              </c:pt>
              <c:pt idx="32">
                <c:v>2009</c:v>
              </c:pt>
              <c:pt idx="33">
                <c:v>2010</c:v>
              </c:pt>
              <c:pt idx="34">
                <c:v>2011</c:v>
              </c:pt>
              <c:pt idx="35">
                <c:v>2012</c:v>
              </c:pt>
              <c:pt idx="36">
                <c:v>2013</c:v>
              </c:pt>
              <c:pt idx="37">
                <c:v>2014</c:v>
              </c:pt>
              <c:pt idx="38">
                <c:v>2015</c:v>
              </c:pt>
              <c:pt idx="39">
                <c:v>2016</c:v>
              </c:pt>
              <c:pt idx="40">
                <c:v>2017</c:v>
              </c:pt>
              <c:pt idx="41">
                <c:v>2018</c:v>
              </c:pt>
              <c:pt idx="42">
                <c:v>2019</c:v>
              </c:pt>
              <c:pt idx="43">
                <c:v>2020</c:v>
              </c:pt>
              <c:pt idx="44">
                <c:v>2021</c:v>
              </c:pt>
              <c:pt idx="45">
                <c:v>2022</c:v>
              </c:pt>
              <c:pt idx="46">
                <c:v>2023</c:v>
              </c:pt>
              <c:pt idx="47">
                <c:v>2024</c:v>
              </c:pt>
              <c:pt idx="48">
                <c:v>2025</c:v>
              </c:pt>
              <c:pt idx="49">
                <c:v>2026</c:v>
              </c:pt>
              <c:pt idx="50">
                <c:v>2027</c:v>
              </c:pt>
              <c:pt idx="51">
                <c:v>2028</c:v>
              </c:pt>
              <c:pt idx="52">
                <c:v>2029</c:v>
              </c:pt>
              <c:pt idx="53">
                <c:v>2030</c:v>
              </c:pt>
              <c:pt idx="54">
                <c:v>2031</c:v>
              </c:pt>
              <c:pt idx="55">
                <c:v>2032</c:v>
              </c:pt>
              <c:pt idx="56">
                <c:v>2033</c:v>
              </c:pt>
              <c:pt idx="57">
                <c:v>2034</c:v>
              </c:pt>
              <c:pt idx="58">
                <c:v>2035</c:v>
              </c:pt>
              <c:pt idx="59">
                <c:v>2036</c:v>
              </c:pt>
              <c:pt idx="60">
                <c:v>2037</c:v>
              </c:pt>
              <c:pt idx="61">
                <c:v>2038</c:v>
              </c:pt>
              <c:pt idx="62">
                <c:v>2039</c:v>
              </c:pt>
              <c:pt idx="63">
                <c:v>2040</c:v>
              </c:pt>
              <c:pt idx="64">
                <c:v>2041</c:v>
              </c:pt>
              <c:pt idx="65">
                <c:v>2042</c:v>
              </c:pt>
              <c:pt idx="66">
                <c:v>2043</c:v>
              </c:pt>
              <c:pt idx="67">
                <c:v>2044</c:v>
              </c:pt>
              <c:pt idx="68">
                <c:v>2045</c:v>
              </c:pt>
              <c:pt idx="69">
                <c:v>2046</c:v>
              </c:pt>
              <c:pt idx="70">
                <c:v>2047</c:v>
              </c:pt>
            </c:numLit>
          </c:cat>
          <c:val>
            <c:numLit>
              <c:formatCode>General</c:formatCode>
              <c:ptCount val="27"/>
              <c:pt idx="0">
                <c:v>2205.5820285908781</c:v>
              </c:pt>
              <c:pt idx="1">
                <c:v>2205.5820285908781</c:v>
              </c:pt>
              <c:pt idx="2">
                <c:v>2205.5820285908781</c:v>
              </c:pt>
              <c:pt idx="3">
                <c:v>2205.5820285908781</c:v>
              </c:pt>
              <c:pt idx="4">
                <c:v>2205.5820285908781</c:v>
              </c:pt>
              <c:pt idx="5">
                <c:v>2205.5820285908781</c:v>
              </c:pt>
              <c:pt idx="6">
                <c:v>2205.5820285908781</c:v>
              </c:pt>
              <c:pt idx="7">
                <c:v>2205.5820285908781</c:v>
              </c:pt>
              <c:pt idx="8">
                <c:v>2205.5820285908781</c:v>
              </c:pt>
              <c:pt idx="9">
                <c:v>2205.5820285908781</c:v>
              </c:pt>
              <c:pt idx="10">
                <c:v>2205.5820285908781</c:v>
              </c:pt>
              <c:pt idx="11">
                <c:v>2205.5820285908781</c:v>
              </c:pt>
              <c:pt idx="12">
                <c:v>2205.5820285908781</c:v>
              </c:pt>
              <c:pt idx="13">
                <c:v>2205.5820285908781</c:v>
              </c:pt>
              <c:pt idx="14">
                <c:v>2205.5820285908781</c:v>
              </c:pt>
              <c:pt idx="15">
                <c:v>2205.5820285908781</c:v>
              </c:pt>
              <c:pt idx="16">
                <c:v>2205.5820285908781</c:v>
              </c:pt>
              <c:pt idx="17">
                <c:v>2205.5820285908781</c:v>
              </c:pt>
              <c:pt idx="18">
                <c:v>2205.5820285908781</c:v>
              </c:pt>
              <c:pt idx="19">
                <c:v>2205.5820285908781</c:v>
              </c:pt>
              <c:pt idx="20">
                <c:v>2205.37</c:v>
              </c:pt>
              <c:pt idx="21">
                <c:v>2205.37</c:v>
              </c:pt>
              <c:pt idx="22">
                <c:v>2205.37</c:v>
              </c:pt>
              <c:pt idx="23">
                <c:v>2205.37</c:v>
              </c:pt>
              <c:pt idx="24">
                <c:v>2205.37</c:v>
              </c:pt>
              <c:pt idx="25">
                <c:v>2205.37</c:v>
              </c:pt>
              <c:pt idx="26">
                <c:v>52000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2D-254D-A088-8357F0147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1152"/>
        <c:axId val="203279360"/>
      </c:lineChart>
      <c:catAx>
        <c:axId val="20327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277824"/>
        <c:crosses val="autoZero"/>
        <c:auto val="1"/>
        <c:lblAlgn val="ctr"/>
        <c:lblOffset val="100"/>
        <c:noMultiLvlLbl val="0"/>
      </c:catAx>
      <c:valAx>
        <c:axId val="20327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276288"/>
        <c:crosses val="autoZero"/>
        <c:crossBetween val="between"/>
      </c:valAx>
      <c:valAx>
        <c:axId val="2032793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3281152"/>
        <c:crosses val="max"/>
        <c:crossBetween val="between"/>
      </c:valAx>
      <c:catAx>
        <c:axId val="20328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2793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11906</xdr:rowOff>
    </xdr:from>
    <xdr:to>
      <xdr:col>5</xdr:col>
      <xdr:colOff>810985</xdr:colOff>
      <xdr:row>95</xdr:row>
      <xdr:rowOff>111238</xdr:rowOff>
    </xdr:to>
    <xdr:graphicFrame macro="">
      <xdr:nvGraphicFramePr>
        <xdr:cNvPr id="7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78</xdr:row>
      <xdr:rowOff>84668</xdr:rowOff>
    </xdr:from>
    <xdr:to>
      <xdr:col>12</xdr:col>
      <xdr:colOff>52916</xdr:colOff>
      <xdr:row>95</xdr:row>
      <xdr:rowOff>97972</xdr:rowOff>
    </xdr:to>
    <xdr:graphicFrame macro="">
      <xdr:nvGraphicFramePr>
        <xdr:cNvPr id="8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79</xdr:row>
      <xdr:rowOff>0</xdr:rowOff>
    </xdr:from>
    <xdr:to>
      <xdr:col>17</xdr:col>
      <xdr:colOff>708253</xdr:colOff>
      <xdr:row>95</xdr:row>
      <xdr:rowOff>99332</xdr:rowOff>
    </xdr:to>
    <xdr:graphicFrame macro="">
      <xdr:nvGraphicFramePr>
        <xdr:cNvPr id="9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179916</xdr:colOff>
      <xdr:row>79</xdr:row>
      <xdr:rowOff>0</xdr:rowOff>
    </xdr:from>
    <xdr:to>
      <xdr:col>29</xdr:col>
      <xdr:colOff>1153583</xdr:colOff>
      <xdr:row>95</xdr:row>
      <xdr:rowOff>99332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79</xdr:row>
      <xdr:rowOff>0</xdr:rowOff>
    </xdr:from>
    <xdr:to>
      <xdr:col>23</xdr:col>
      <xdr:colOff>708253</xdr:colOff>
      <xdr:row>95</xdr:row>
      <xdr:rowOff>99332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zoomScale="90" zoomScaleNormal="90" workbookViewId="0">
      <selection activeCell="R15" sqref="R15"/>
    </sheetView>
  </sheetViews>
  <sheetFormatPr defaultRowHeight="12.75" x14ac:dyDescent="0.2"/>
  <cols>
    <col min="1" max="1" width="4.5703125" style="40" customWidth="1"/>
    <col min="2" max="2" width="11.85546875" customWidth="1"/>
    <col min="3" max="3" width="10" customWidth="1"/>
    <col min="4" max="4" width="10.140625" customWidth="1"/>
    <col min="5" max="5" width="13.28515625" customWidth="1"/>
    <col min="6" max="6" width="17.7109375" customWidth="1"/>
    <col min="7" max="7" width="2.7109375" style="24" customWidth="1"/>
    <col min="8" max="8" width="11.85546875" customWidth="1"/>
    <col min="9" max="9" width="10" customWidth="1"/>
    <col min="10" max="10" width="10.140625" customWidth="1"/>
    <col min="11" max="11" width="13.28515625" customWidth="1"/>
    <col min="12" max="12" width="17.7109375" customWidth="1"/>
    <col min="13" max="13" width="2.7109375" style="24" customWidth="1"/>
    <col min="14" max="14" width="11.85546875" customWidth="1"/>
    <col min="15" max="15" width="10" customWidth="1"/>
    <col min="16" max="16" width="10.140625" customWidth="1"/>
    <col min="17" max="17" width="13.28515625" customWidth="1"/>
    <col min="18" max="18" width="17.7109375" customWidth="1"/>
    <col min="19" max="19" width="2.7109375" style="24" customWidth="1"/>
    <col min="20" max="20" width="11.85546875" customWidth="1"/>
    <col min="21" max="21" width="10" customWidth="1"/>
    <col min="22" max="22" width="10.140625" customWidth="1"/>
    <col min="23" max="23" width="13.28515625" customWidth="1"/>
    <col min="24" max="24" width="17.7109375" customWidth="1"/>
    <col min="25" max="25" width="2.7109375" style="24" customWidth="1"/>
    <col min="26" max="26" width="11.85546875" customWidth="1"/>
    <col min="27" max="27" width="10" customWidth="1"/>
    <col min="28" max="28" width="10.140625" customWidth="1"/>
    <col min="29" max="29" width="13.28515625" customWidth="1"/>
    <col min="30" max="30" width="17.7109375" customWidth="1"/>
  </cols>
  <sheetData>
    <row r="1" spans="1:30" s="30" customFormat="1" ht="18" x14ac:dyDescent="0.25">
      <c r="A1" s="54" t="s">
        <v>20</v>
      </c>
    </row>
    <row r="2" spans="1:30" s="30" customFormat="1" x14ac:dyDescent="0.2">
      <c r="A2" s="39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18" x14ac:dyDescent="0.25">
      <c r="B3" s="28" t="s">
        <v>17</v>
      </c>
      <c r="C3" s="13"/>
      <c r="D3" s="13"/>
      <c r="E3" s="13"/>
      <c r="F3" s="13"/>
      <c r="G3" s="21"/>
      <c r="H3" s="28" t="s">
        <v>23</v>
      </c>
      <c r="I3" s="13"/>
      <c r="J3" s="13"/>
      <c r="K3" s="13"/>
      <c r="L3" s="13"/>
      <c r="M3" s="21"/>
      <c r="N3" s="28" t="s">
        <v>24</v>
      </c>
      <c r="O3" s="13"/>
      <c r="P3" s="13"/>
      <c r="Q3" s="13"/>
      <c r="R3" s="13"/>
      <c r="S3" s="21"/>
      <c r="T3" s="28" t="s">
        <v>28</v>
      </c>
      <c r="U3" s="13"/>
      <c r="V3" s="13"/>
      <c r="W3" s="13"/>
      <c r="X3" s="13"/>
      <c r="Y3" s="21"/>
      <c r="Z3" s="57" t="s">
        <v>27</v>
      </c>
      <c r="AA3" s="58"/>
      <c r="AB3" s="13"/>
      <c r="AC3" s="13"/>
      <c r="AD3" s="13"/>
    </row>
    <row r="4" spans="1:30" ht="8.1" customHeight="1" x14ac:dyDescent="0.2">
      <c r="B4" s="13"/>
      <c r="C4" s="13"/>
      <c r="D4" s="13"/>
      <c r="E4" s="13"/>
      <c r="F4" s="13"/>
      <c r="G4" s="21"/>
      <c r="H4" s="14"/>
      <c r="I4" s="13"/>
      <c r="J4" s="13"/>
      <c r="K4" s="13"/>
      <c r="L4" s="13"/>
      <c r="M4" s="21"/>
      <c r="N4" s="14"/>
      <c r="O4" s="13"/>
      <c r="P4" s="13"/>
      <c r="Q4" s="13"/>
      <c r="R4" s="13"/>
      <c r="S4" s="21"/>
      <c r="T4" s="14"/>
      <c r="U4" s="13"/>
      <c r="V4" s="13"/>
      <c r="W4" s="13"/>
      <c r="X4" s="13"/>
      <c r="Y4" s="21"/>
      <c r="Z4" s="14"/>
      <c r="AA4" s="13"/>
      <c r="AB4" s="13"/>
      <c r="AC4" s="13"/>
      <c r="AD4" s="13"/>
    </row>
    <row r="5" spans="1:30" s="11" customFormat="1" x14ac:dyDescent="0.2">
      <c r="A5" s="41"/>
      <c r="B5" s="19"/>
      <c r="C5" s="16" t="s">
        <v>13</v>
      </c>
      <c r="D5" s="16" t="s">
        <v>12</v>
      </c>
      <c r="E5" s="15" t="s">
        <v>1</v>
      </c>
      <c r="F5" s="16" t="s">
        <v>11</v>
      </c>
      <c r="G5" s="22"/>
      <c r="H5" s="19"/>
      <c r="I5" s="16" t="s">
        <v>13</v>
      </c>
      <c r="J5" s="16" t="s">
        <v>12</v>
      </c>
      <c r="K5" s="15" t="s">
        <v>1</v>
      </c>
      <c r="L5" s="16" t="s">
        <v>11</v>
      </c>
      <c r="M5" s="22"/>
      <c r="N5" s="19"/>
      <c r="O5" s="16" t="s">
        <v>13</v>
      </c>
      <c r="P5" s="16" t="s">
        <v>12</v>
      </c>
      <c r="Q5" s="15" t="s">
        <v>1</v>
      </c>
      <c r="R5" s="16" t="s">
        <v>11</v>
      </c>
      <c r="S5" s="22"/>
      <c r="T5" s="19"/>
      <c r="U5" s="16" t="s">
        <v>13</v>
      </c>
      <c r="V5" s="16" t="s">
        <v>12</v>
      </c>
      <c r="W5" s="15" t="s">
        <v>1</v>
      </c>
      <c r="X5" s="16" t="s">
        <v>11</v>
      </c>
      <c r="Y5" s="22"/>
      <c r="Z5" s="19"/>
      <c r="AA5" s="16" t="s">
        <v>13</v>
      </c>
      <c r="AB5" s="16" t="s">
        <v>12</v>
      </c>
      <c r="AC5" s="15" t="s">
        <v>1</v>
      </c>
      <c r="AD5" s="16" t="s">
        <v>11</v>
      </c>
    </row>
    <row r="6" spans="1:30" s="10" customFormat="1" x14ac:dyDescent="0.2">
      <c r="A6" s="42"/>
      <c r="B6" s="20" t="s">
        <v>9</v>
      </c>
      <c r="C6" s="17">
        <v>1977</v>
      </c>
      <c r="D6" s="18">
        <f>F19</f>
        <v>140.03695419624623</v>
      </c>
      <c r="E6" s="18">
        <f>E19</f>
        <v>24506.466984343089</v>
      </c>
      <c r="F6" s="18">
        <f>D19</f>
        <v>2205.5820285908781</v>
      </c>
      <c r="G6" s="23"/>
      <c r="H6" s="20" t="s">
        <v>9</v>
      </c>
      <c r="I6" s="17">
        <v>1977</v>
      </c>
      <c r="J6" s="18">
        <f>D6</f>
        <v>140.03695419624623</v>
      </c>
      <c r="K6" s="18">
        <f>K19</f>
        <v>20445.395312651948</v>
      </c>
      <c r="L6" s="18">
        <f>J19</f>
        <v>1840.0855781386754</v>
      </c>
      <c r="M6" s="23"/>
      <c r="N6" s="20" t="s">
        <v>9</v>
      </c>
      <c r="O6" s="17">
        <v>1977</v>
      </c>
      <c r="P6" s="18">
        <f>R19</f>
        <v>140.03695419624623</v>
      </c>
      <c r="Q6" s="18">
        <f>Q19</f>
        <v>24506.466984343089</v>
      </c>
      <c r="R6" s="18">
        <f>P19</f>
        <v>2205.5820285908781</v>
      </c>
      <c r="S6" s="23"/>
      <c r="T6" s="20" t="s">
        <v>9</v>
      </c>
      <c r="U6" s="17">
        <v>1977</v>
      </c>
      <c r="V6" s="18">
        <f>X19</f>
        <v>140.03695419624623</v>
      </c>
      <c r="W6" s="18">
        <f>W19</f>
        <v>24506.466984343089</v>
      </c>
      <c r="X6" s="18">
        <f>V19</f>
        <v>24506.466984343089</v>
      </c>
      <c r="Y6" s="23"/>
      <c r="Z6" s="20" t="s">
        <v>9</v>
      </c>
      <c r="AA6" s="61">
        <v>1977</v>
      </c>
      <c r="AB6" s="63">
        <f>AD19</f>
        <v>140.03695419624623</v>
      </c>
      <c r="AC6" s="63">
        <f>AC19</f>
        <v>24506.466984343089</v>
      </c>
      <c r="AD6" s="63">
        <f>AB19</f>
        <v>2205.5820285908781</v>
      </c>
    </row>
    <row r="7" spans="1:30" s="10" customFormat="1" x14ac:dyDescent="0.2">
      <c r="A7" s="42"/>
      <c r="B7" s="20" t="s">
        <v>10</v>
      </c>
      <c r="C7" s="17">
        <v>2017</v>
      </c>
      <c r="D7" s="18">
        <f>D14</f>
        <v>800</v>
      </c>
      <c r="E7" s="18">
        <f>E59</f>
        <v>140000</v>
      </c>
      <c r="F7" s="18">
        <f>D59</f>
        <v>249969.82533153275</v>
      </c>
      <c r="G7" s="23"/>
      <c r="H7" s="20" t="s">
        <v>10</v>
      </c>
      <c r="I7" s="17">
        <v>2017</v>
      </c>
      <c r="J7" s="18">
        <f>D7</f>
        <v>800</v>
      </c>
      <c r="K7" s="18">
        <f>K59</f>
        <v>116800</v>
      </c>
      <c r="L7" s="18">
        <f>J59</f>
        <v>108792.30439673201</v>
      </c>
      <c r="M7" s="23"/>
      <c r="N7" s="20" t="s">
        <v>10</v>
      </c>
      <c r="O7" s="17">
        <v>2017</v>
      </c>
      <c r="P7" s="18">
        <f>P14</f>
        <v>800</v>
      </c>
      <c r="Q7" s="18">
        <f>Q59</f>
        <v>140000</v>
      </c>
      <c r="R7" s="18">
        <f>P59</f>
        <v>288218.43903077522</v>
      </c>
      <c r="S7" s="23"/>
      <c r="T7" s="20" t="s">
        <v>10</v>
      </c>
      <c r="U7" s="17">
        <v>2017</v>
      </c>
      <c r="V7" s="18">
        <f>V14</f>
        <v>800</v>
      </c>
      <c r="W7" s="18">
        <f>W59</f>
        <v>140000</v>
      </c>
      <c r="X7" s="18">
        <f>V59</f>
        <v>134064.56409418886</v>
      </c>
      <c r="Y7" s="23"/>
      <c r="Z7" s="20" t="s">
        <v>10</v>
      </c>
      <c r="AA7" s="17">
        <v>2017</v>
      </c>
      <c r="AB7" s="18">
        <f>AB14</f>
        <v>800</v>
      </c>
      <c r="AC7" s="18">
        <f>AC59</f>
        <v>140000</v>
      </c>
      <c r="AD7" s="18">
        <f>AB59</f>
        <v>288218.43903077522</v>
      </c>
    </row>
    <row r="8" spans="1:30" s="10" customFormat="1" x14ac:dyDescent="0.2">
      <c r="A8" s="42"/>
      <c r="B8" s="46" t="s">
        <v>22</v>
      </c>
      <c r="C8" s="17">
        <v>2027</v>
      </c>
      <c r="D8" s="18">
        <f>F69</f>
        <v>964.99076145093841</v>
      </c>
      <c r="E8" s="56">
        <f>E69</f>
        <v>168873.38325391422</v>
      </c>
      <c r="F8" s="56">
        <f>D69</f>
        <v>424237.48056478193</v>
      </c>
      <c r="G8" s="23"/>
      <c r="H8" s="46" t="s">
        <v>22</v>
      </c>
      <c r="I8" s="17">
        <f>A77</f>
        <v>2035</v>
      </c>
      <c r="J8" s="18">
        <f>F77</f>
        <v>1096.9833706116892</v>
      </c>
      <c r="K8" s="56">
        <f>K77</f>
        <v>160159.57210930664</v>
      </c>
      <c r="L8" s="56">
        <f>J77</f>
        <v>233729.30025374034</v>
      </c>
      <c r="M8" s="23"/>
      <c r="N8" s="46" t="s">
        <v>22</v>
      </c>
      <c r="O8" s="17">
        <v>2027</v>
      </c>
      <c r="P8" s="18">
        <f>R69</f>
        <v>964.99076145093841</v>
      </c>
      <c r="Q8" s="56">
        <f>Q69</f>
        <v>168873.38325391422</v>
      </c>
      <c r="R8" s="56">
        <f>P69</f>
        <v>440788.32764866698</v>
      </c>
      <c r="S8" s="23"/>
      <c r="T8" s="46" t="s">
        <v>22</v>
      </c>
      <c r="U8" s="17">
        <v>2027</v>
      </c>
      <c r="V8" s="18">
        <f>X69</f>
        <v>964.99076145093841</v>
      </c>
      <c r="W8" s="56">
        <f>W69</f>
        <v>168873.38325391422</v>
      </c>
      <c r="X8" s="56">
        <f>V69</f>
        <v>205032.31924628923</v>
      </c>
      <c r="Y8" s="23"/>
      <c r="Z8" s="46" t="s">
        <v>22</v>
      </c>
      <c r="AA8" s="61">
        <v>2027</v>
      </c>
      <c r="AB8" s="63">
        <f>AD69</f>
        <v>964.99076145093852</v>
      </c>
      <c r="AC8" s="62">
        <f>AC69</f>
        <v>168873.38325391425</v>
      </c>
      <c r="AD8" s="62">
        <f>AB69</f>
        <v>440788.32764866698</v>
      </c>
    </row>
    <row r="9" spans="1:30" x14ac:dyDescent="0.2">
      <c r="F9" s="59" t="str">
        <f>TEXT(F8/E8,"#,#")&amp;"x de grondwaarde einde tijdvak betaald"</f>
        <v>2,5x de grondwaarde einde tijdvak betaald</v>
      </c>
      <c r="G9" s="26"/>
      <c r="L9" s="59" t="str">
        <f>TEXT(L8/K8,"#,#")&amp;"x de grondwaarde einde tijdvak betaald"</f>
        <v>1,5x de grondwaarde einde tijdvak betaald</v>
      </c>
      <c r="R9" s="59" t="str">
        <f>TEXT(R8/Q8,"#,#")&amp;"x de grondwaarde einde tijdvak betaald"</f>
        <v>2,6x de grondwaarde einde tijdvak betaald</v>
      </c>
      <c r="X9" s="59" t="str">
        <f>TEXT(X8/W8,"#,#")&amp;"x de grondwaarde einde tijdvak betaald"</f>
        <v>1,2x de grondwaarde einde tijdvak betaald</v>
      </c>
      <c r="AD9" s="59" t="str">
        <f>TEXT(AD8/AC8,"#,#")&amp;"x de grondwaarde einde tijdvak betaald"</f>
        <v>2,6x de grondwaarde einde tijdvak betaald</v>
      </c>
    </row>
    <row r="10" spans="1:30" x14ac:dyDescent="0.2">
      <c r="B10" s="5" t="s">
        <v>18</v>
      </c>
      <c r="D10" s="33" t="s">
        <v>17</v>
      </c>
      <c r="H10" s="5" t="s">
        <v>18</v>
      </c>
      <c r="J10" s="33" t="s">
        <v>15</v>
      </c>
      <c r="N10" s="5" t="s">
        <v>18</v>
      </c>
      <c r="P10" s="33" t="s">
        <v>14</v>
      </c>
      <c r="T10" s="5" t="s">
        <v>18</v>
      </c>
      <c r="V10" s="33" t="s">
        <v>29</v>
      </c>
      <c r="Z10" s="5" t="s">
        <v>18</v>
      </c>
      <c r="AB10" s="60" t="s">
        <v>14</v>
      </c>
      <c r="AC10" s="58"/>
      <c r="AD10" s="58"/>
    </row>
    <row r="11" spans="1:30" ht="8.1" customHeight="1" x14ac:dyDescent="0.2">
      <c r="I11" s="2"/>
      <c r="J11" s="2"/>
    </row>
    <row r="12" spans="1:30" x14ac:dyDescent="0.2">
      <c r="B12" s="6" t="s">
        <v>25</v>
      </c>
      <c r="D12" s="3">
        <v>4.3400000000000001E-2</v>
      </c>
      <c r="G12" s="30"/>
      <c r="H12" s="36" t="s">
        <v>25</v>
      </c>
      <c r="J12" s="1">
        <v>4.3400000000000001E-2</v>
      </c>
      <c r="N12" s="6" t="s">
        <v>25</v>
      </c>
      <c r="P12" s="3">
        <v>4.3400000000000001E-2</v>
      </c>
      <c r="T12" s="6" t="s">
        <v>25</v>
      </c>
      <c r="V12" s="3">
        <v>4.3400000000000001E-2</v>
      </c>
      <c r="Z12" s="6" t="s">
        <v>25</v>
      </c>
      <c r="AB12" s="66">
        <v>4.3400000000000001E-2</v>
      </c>
    </row>
    <row r="13" spans="1:30" x14ac:dyDescent="0.2">
      <c r="B13" s="6" t="s">
        <v>6</v>
      </c>
      <c r="D13">
        <v>175</v>
      </c>
      <c r="E13" s="6" t="s">
        <v>0</v>
      </c>
      <c r="G13" s="30"/>
      <c r="H13" s="36" t="s">
        <v>6</v>
      </c>
      <c r="J13">
        <v>146</v>
      </c>
      <c r="K13" s="6" t="s">
        <v>0</v>
      </c>
      <c r="N13" s="6" t="s">
        <v>6</v>
      </c>
      <c r="P13">
        <v>175</v>
      </c>
      <c r="Q13" s="6" t="s">
        <v>0</v>
      </c>
      <c r="T13" s="6" t="s">
        <v>6</v>
      </c>
      <c r="V13">
        <v>175</v>
      </c>
      <c r="W13" s="6" t="s">
        <v>0</v>
      </c>
      <c r="Z13" s="6" t="s">
        <v>6</v>
      </c>
      <c r="AB13" s="58">
        <v>175</v>
      </c>
      <c r="AC13" s="6" t="s">
        <v>0</v>
      </c>
    </row>
    <row r="14" spans="1:30" x14ac:dyDescent="0.2">
      <c r="B14" t="s">
        <v>26</v>
      </c>
      <c r="D14">
        <v>800</v>
      </c>
      <c r="E14" s="6" t="s">
        <v>5</v>
      </c>
      <c r="G14" s="30"/>
      <c r="H14" t="s">
        <v>26</v>
      </c>
      <c r="J14">
        <v>800</v>
      </c>
      <c r="K14" s="6" t="s">
        <v>5</v>
      </c>
      <c r="N14" t="s">
        <v>26</v>
      </c>
      <c r="P14">
        <v>800</v>
      </c>
      <c r="Q14" s="6" t="s">
        <v>5</v>
      </c>
      <c r="T14" t="s">
        <v>26</v>
      </c>
      <c r="V14">
        <v>800</v>
      </c>
      <c r="W14" s="6" t="s">
        <v>5</v>
      </c>
      <c r="Z14" t="s">
        <v>26</v>
      </c>
      <c r="AB14" s="13">
        <v>800</v>
      </c>
      <c r="AC14" s="6" t="s">
        <v>5</v>
      </c>
    </row>
    <row r="15" spans="1:30" s="9" customFormat="1" ht="18" customHeight="1" x14ac:dyDescent="0.2">
      <c r="A15" s="43"/>
      <c r="H15" s="37" t="s">
        <v>30</v>
      </c>
      <c r="J15" s="55">
        <v>0.09</v>
      </c>
      <c r="M15" s="25"/>
      <c r="S15" s="25"/>
      <c r="Y15" s="25"/>
    </row>
    <row r="16" spans="1:30" s="9" customFormat="1" ht="18" customHeight="1" x14ac:dyDescent="0.2">
      <c r="A16" s="43"/>
      <c r="H16" s="37"/>
      <c r="J16" s="55"/>
      <c r="M16" s="25"/>
      <c r="S16" s="25"/>
      <c r="Y16" s="25"/>
    </row>
    <row r="17" spans="1:30" x14ac:dyDescent="0.2">
      <c r="C17" s="9" t="s">
        <v>3</v>
      </c>
      <c r="D17" s="45" t="s">
        <v>16</v>
      </c>
      <c r="E17" s="34" t="s">
        <v>1</v>
      </c>
      <c r="F17" s="34" t="s">
        <v>4</v>
      </c>
      <c r="G17"/>
      <c r="H17" s="35"/>
      <c r="I17" s="47" t="s">
        <v>2</v>
      </c>
      <c r="J17" s="45" t="s">
        <v>16</v>
      </c>
      <c r="K17" s="9" t="s">
        <v>1</v>
      </c>
      <c r="L17" s="34" t="s">
        <v>4</v>
      </c>
      <c r="O17" s="9" t="s">
        <v>3</v>
      </c>
      <c r="P17" s="45" t="s">
        <v>16</v>
      </c>
      <c r="Q17" s="34" t="s">
        <v>1</v>
      </c>
      <c r="R17" s="34" t="s">
        <v>4</v>
      </c>
      <c r="U17" s="9" t="s">
        <v>3</v>
      </c>
      <c r="V17" s="45" t="s">
        <v>16</v>
      </c>
      <c r="W17" s="34" t="s">
        <v>1</v>
      </c>
      <c r="X17" s="34" t="s">
        <v>4</v>
      </c>
      <c r="AA17" s="9" t="s">
        <v>3</v>
      </c>
      <c r="AB17" s="45" t="s">
        <v>16</v>
      </c>
      <c r="AC17" s="34" t="s">
        <v>1</v>
      </c>
      <c r="AD17" s="34" t="s">
        <v>4</v>
      </c>
    </row>
    <row r="18" spans="1:30" ht="8.1" customHeight="1" x14ac:dyDescent="0.2">
      <c r="G18"/>
      <c r="H18" s="35"/>
    </row>
    <row r="19" spans="1:30" x14ac:dyDescent="0.2">
      <c r="A19" s="44">
        <v>1977</v>
      </c>
      <c r="B19" t="s">
        <v>31</v>
      </c>
      <c r="C19" s="2">
        <v>2205.5820285908781</v>
      </c>
      <c r="D19" s="2">
        <f>C19</f>
        <v>2205.5820285908781</v>
      </c>
      <c r="E19" s="2">
        <v>24506.466984343089</v>
      </c>
      <c r="F19" s="4">
        <f>E19/D13</f>
        <v>140.03695419624623</v>
      </c>
      <c r="G19" s="29"/>
      <c r="H19" s="35" t="s">
        <v>31</v>
      </c>
      <c r="I19" s="2">
        <f>J15*K19</f>
        <v>1840.0855781386754</v>
      </c>
      <c r="J19" s="2">
        <f>I19</f>
        <v>1840.0855781386754</v>
      </c>
      <c r="K19" s="4">
        <f>E19*J13/D13</f>
        <v>20445.395312651948</v>
      </c>
      <c r="L19" s="4">
        <f>F19</f>
        <v>140.03695419624623</v>
      </c>
      <c r="N19" s="35" t="s">
        <v>31</v>
      </c>
      <c r="O19" s="2">
        <v>2205.5820285908781</v>
      </c>
      <c r="P19" s="2">
        <f>O19</f>
        <v>2205.5820285908781</v>
      </c>
      <c r="Q19" s="2">
        <v>24506.466984343089</v>
      </c>
      <c r="R19" s="4">
        <f>Q19/P13</f>
        <v>140.03695419624623</v>
      </c>
      <c r="T19" s="35" t="s">
        <v>19</v>
      </c>
      <c r="U19" s="2">
        <f>W19</f>
        <v>24506.466984343089</v>
      </c>
      <c r="V19" s="2">
        <f>U19</f>
        <v>24506.466984343089</v>
      </c>
      <c r="W19" s="2">
        <v>24506.466984343089</v>
      </c>
      <c r="X19" s="4">
        <f>W19/V13</f>
        <v>140.03695419624623</v>
      </c>
      <c r="Z19" s="35" t="s">
        <v>31</v>
      </c>
      <c r="AA19" s="64">
        <v>2205.5820285908781</v>
      </c>
      <c r="AB19" s="2">
        <f>AA19</f>
        <v>2205.5820285908781</v>
      </c>
      <c r="AC19" s="64">
        <v>24506.466984343089</v>
      </c>
      <c r="AD19" s="65">
        <f>AC19/AB$13</f>
        <v>140.03695419624623</v>
      </c>
    </row>
    <row r="20" spans="1:30" x14ac:dyDescent="0.2">
      <c r="A20" s="44">
        <v>1978</v>
      </c>
      <c r="C20" s="2">
        <v>2205.5820285908781</v>
      </c>
      <c r="D20" s="2">
        <f t="shared" ref="D20:D51" si="0">D19+D19*$D$12+C20</f>
        <v>4506.8863172226002</v>
      </c>
      <c r="E20" s="4">
        <f t="shared" ref="E20:E58" si="1">E$19+($A20-$A$19)*(E$59-E$19)/($A$59-$A$19)</f>
        <v>27393.805309734511</v>
      </c>
      <c r="G20"/>
      <c r="H20" s="35" t="s">
        <v>31</v>
      </c>
      <c r="I20" s="2">
        <f>I19</f>
        <v>1840.0855781386754</v>
      </c>
      <c r="J20" s="2">
        <f t="shared" ref="J20:J51" si="2">J19+J19*$J$12+I20</f>
        <v>3760.0308703685691</v>
      </c>
      <c r="K20" s="4">
        <f t="shared" ref="K20:K58" si="3">K$19+($A20-$A$19)*(K$59-K$19)/($A$59-$A$19)</f>
        <v>22854.260429835649</v>
      </c>
      <c r="L20" s="48"/>
      <c r="M20" s="27"/>
      <c r="N20" s="35" t="s">
        <v>31</v>
      </c>
      <c r="O20" s="2">
        <v>2205.5820285908781</v>
      </c>
      <c r="P20" s="2">
        <f t="shared" ref="P20:P51" si="4">P19+P19*$D$12+O20</f>
        <v>4506.8863172226002</v>
      </c>
      <c r="Q20" s="4">
        <f t="shared" ref="Q20:Q58" si="5">Q$19+($A20-$A$19)*(Q$59-Q$19)/($A$59-$A$19)</f>
        <v>27393.805309734511</v>
      </c>
      <c r="S20" s="27"/>
      <c r="T20" s="35"/>
      <c r="U20" s="2"/>
      <c r="V20" s="2">
        <f t="shared" ref="V20:V69" si="6">V19+V19*$D$12+U20</f>
        <v>25570.047651463581</v>
      </c>
      <c r="W20" s="4">
        <f t="shared" ref="W20:W58" si="7">W$19+($A20-$A$19)*(W$59-W$19)/($A$59-$A$19)</f>
        <v>27393.805309734511</v>
      </c>
      <c r="Y20" s="27"/>
      <c r="Z20" s="35" t="s">
        <v>31</v>
      </c>
      <c r="AA20" s="64">
        <v>2205.5820285908781</v>
      </c>
      <c r="AB20" s="2">
        <f t="shared" ref="AB20:AB68" si="8">AB19+AB19*$D$12+AA20</f>
        <v>4506.8863172226002</v>
      </c>
      <c r="AC20" s="4">
        <f t="shared" ref="AC20:AC58" si="9">AC$19+($A20-$A$19)*(AC$59-AC$19)/($A$59-$A$19)</f>
        <v>27393.805309734511</v>
      </c>
    </row>
    <row r="21" spans="1:30" x14ac:dyDescent="0.2">
      <c r="A21" s="44">
        <v>1979</v>
      </c>
      <c r="C21" s="2">
        <v>2205.5820285908781</v>
      </c>
      <c r="D21" s="2">
        <f t="shared" si="0"/>
        <v>6908.0672119809387</v>
      </c>
      <c r="E21" s="4">
        <f t="shared" si="1"/>
        <v>30281.143635125933</v>
      </c>
      <c r="F21" s="30"/>
      <c r="G21"/>
      <c r="H21" s="35" t="s">
        <v>31</v>
      </c>
      <c r="I21" s="2">
        <f t="shared" ref="I21:I26" si="10">I20</f>
        <v>1840.0855781386754</v>
      </c>
      <c r="J21" s="2">
        <f t="shared" si="2"/>
        <v>5763.3017882812401</v>
      </c>
      <c r="K21" s="4">
        <f t="shared" si="3"/>
        <v>25263.12554701935</v>
      </c>
      <c r="N21" s="35" t="s">
        <v>31</v>
      </c>
      <c r="O21" s="2">
        <v>2205.5820285908781</v>
      </c>
      <c r="P21" s="2">
        <f t="shared" si="4"/>
        <v>6908.0672119809387</v>
      </c>
      <c r="Q21" s="4">
        <f t="shared" si="5"/>
        <v>30281.143635125933</v>
      </c>
      <c r="T21" s="35"/>
      <c r="U21" s="2"/>
      <c r="V21" s="2">
        <f t="shared" si="6"/>
        <v>26679.7877195371</v>
      </c>
      <c r="W21" s="4">
        <f t="shared" si="7"/>
        <v>30281.143635125933</v>
      </c>
      <c r="Z21" s="35" t="s">
        <v>31</v>
      </c>
      <c r="AA21" s="64">
        <v>2205.5820285908781</v>
      </c>
      <c r="AB21" s="2">
        <f t="shared" si="8"/>
        <v>6908.0672119809387</v>
      </c>
      <c r="AC21" s="4">
        <f t="shared" si="9"/>
        <v>30281.143635125933</v>
      </c>
    </row>
    <row r="22" spans="1:30" x14ac:dyDescent="0.2">
      <c r="A22" s="44">
        <v>1980</v>
      </c>
      <c r="C22" s="2">
        <v>2205.5820285908781</v>
      </c>
      <c r="D22" s="2">
        <f t="shared" si="0"/>
        <v>9413.45935757179</v>
      </c>
      <c r="E22" s="4">
        <f t="shared" si="1"/>
        <v>33168.481960517354</v>
      </c>
      <c r="G22"/>
      <c r="H22" s="35" t="s">
        <v>31</v>
      </c>
      <c r="I22" s="2">
        <f t="shared" si="10"/>
        <v>1840.0855781386754</v>
      </c>
      <c r="J22" s="2">
        <f t="shared" si="2"/>
        <v>7853.5146640313214</v>
      </c>
      <c r="K22" s="4">
        <f t="shared" si="3"/>
        <v>27671.990664203051</v>
      </c>
      <c r="N22" s="35" t="s">
        <v>31</v>
      </c>
      <c r="O22" s="2">
        <v>2205.5820285908781</v>
      </c>
      <c r="P22" s="2">
        <f t="shared" si="4"/>
        <v>9413.45935757179</v>
      </c>
      <c r="Q22" s="4">
        <f t="shared" si="5"/>
        <v>33168.481960517354</v>
      </c>
      <c r="T22" s="35"/>
      <c r="U22" s="2"/>
      <c r="V22" s="2">
        <f t="shared" si="6"/>
        <v>27837.69050656501</v>
      </c>
      <c r="W22" s="4">
        <f t="shared" si="7"/>
        <v>33168.481960517354</v>
      </c>
      <c r="Z22" s="35" t="s">
        <v>31</v>
      </c>
      <c r="AA22" s="64">
        <v>2205.5820285908781</v>
      </c>
      <c r="AB22" s="2">
        <f t="shared" si="8"/>
        <v>9413.45935757179</v>
      </c>
      <c r="AC22" s="4">
        <f t="shared" si="9"/>
        <v>33168.481960517354</v>
      </c>
    </row>
    <row r="23" spans="1:30" x14ac:dyDescent="0.2">
      <c r="A23" s="44">
        <v>1981</v>
      </c>
      <c r="C23" s="2">
        <v>2205.5820285908781</v>
      </c>
      <c r="D23" s="2">
        <f t="shared" si="0"/>
        <v>12027.585522281282</v>
      </c>
      <c r="E23" s="4">
        <f t="shared" si="1"/>
        <v>36055.820285908776</v>
      </c>
      <c r="F23" s="4">
        <f>F19+(A23-A19)*(F59-F19)/(A59-A19)</f>
        <v>206.03325877662161</v>
      </c>
      <c r="G23"/>
      <c r="H23" s="35" t="s">
        <v>31</v>
      </c>
      <c r="I23" s="2">
        <f t="shared" si="10"/>
        <v>1840.0855781386754</v>
      </c>
      <c r="J23" s="2">
        <f t="shared" si="2"/>
        <v>10034.442778588957</v>
      </c>
      <c r="K23" s="4">
        <f t="shared" si="3"/>
        <v>30080.855781386752</v>
      </c>
      <c r="L23" s="4">
        <f>F23</f>
        <v>206.03325877662161</v>
      </c>
      <c r="M23" s="26"/>
      <c r="N23" s="35" t="s">
        <v>31</v>
      </c>
      <c r="O23" s="2">
        <v>2205.5820285908781</v>
      </c>
      <c r="P23" s="2">
        <f t="shared" si="4"/>
        <v>12027.585522281282</v>
      </c>
      <c r="Q23" s="4">
        <f t="shared" si="5"/>
        <v>36055.820285908776</v>
      </c>
      <c r="R23" s="4"/>
      <c r="S23" s="26"/>
      <c r="T23" s="35"/>
      <c r="U23" s="2"/>
      <c r="V23" s="2">
        <f t="shared" si="6"/>
        <v>29045.846274549931</v>
      </c>
      <c r="W23" s="4">
        <f t="shared" si="7"/>
        <v>36055.820285908776</v>
      </c>
      <c r="X23" s="4"/>
      <c r="Y23" s="26"/>
      <c r="Z23" s="35" t="s">
        <v>31</v>
      </c>
      <c r="AA23" s="64">
        <v>2205.5820285908781</v>
      </c>
      <c r="AB23" s="2">
        <f t="shared" si="8"/>
        <v>12027.585522281282</v>
      </c>
      <c r="AC23" s="4">
        <f t="shared" si="9"/>
        <v>36055.820285908776</v>
      </c>
      <c r="AD23" s="4"/>
    </row>
    <row r="24" spans="1:30" x14ac:dyDescent="0.2">
      <c r="A24" s="44">
        <v>1982</v>
      </c>
      <c r="C24" s="2">
        <v>2205.5820285908781</v>
      </c>
      <c r="D24" s="2">
        <f t="shared" si="0"/>
        <v>14755.164762539167</v>
      </c>
      <c r="E24" s="4">
        <f t="shared" si="1"/>
        <v>38943.158611300205</v>
      </c>
      <c r="G24"/>
      <c r="H24" s="35" t="s">
        <v>31</v>
      </c>
      <c r="I24" s="2">
        <f t="shared" si="10"/>
        <v>1840.0855781386754</v>
      </c>
      <c r="J24" s="2">
        <f t="shared" si="2"/>
        <v>12310.023173318394</v>
      </c>
      <c r="K24" s="4">
        <f t="shared" si="3"/>
        <v>32489.720898570456</v>
      </c>
      <c r="N24" s="35" t="s">
        <v>31</v>
      </c>
      <c r="O24" s="2">
        <v>2205.5820285908781</v>
      </c>
      <c r="P24" s="2">
        <f t="shared" si="4"/>
        <v>14755.164762539167</v>
      </c>
      <c r="Q24" s="4">
        <f t="shared" si="5"/>
        <v>38943.158611300205</v>
      </c>
      <c r="T24" s="35"/>
      <c r="U24" s="2"/>
      <c r="V24" s="2">
        <f t="shared" si="6"/>
        <v>30306.436002865397</v>
      </c>
      <c r="W24" s="4">
        <f t="shared" si="7"/>
        <v>38943.158611300205</v>
      </c>
      <c r="Z24" s="35" t="s">
        <v>31</v>
      </c>
      <c r="AA24" s="64">
        <v>2205.5820285908781</v>
      </c>
      <c r="AB24" s="2">
        <f t="shared" si="8"/>
        <v>14755.164762539167</v>
      </c>
      <c r="AC24" s="4">
        <f t="shared" si="9"/>
        <v>38943.158611300205</v>
      </c>
    </row>
    <row r="25" spans="1:30" x14ac:dyDescent="0.2">
      <c r="A25" s="44">
        <v>1983</v>
      </c>
      <c r="C25" s="2">
        <v>2205.5820285908781</v>
      </c>
      <c r="D25" s="2">
        <f t="shared" si="0"/>
        <v>17601.120941824247</v>
      </c>
      <c r="E25" s="4">
        <f t="shared" si="1"/>
        <v>41830.496936691627</v>
      </c>
      <c r="G25"/>
      <c r="H25" s="35" t="s">
        <v>31</v>
      </c>
      <c r="I25" s="2">
        <f t="shared" si="10"/>
        <v>1840.0855781386754</v>
      </c>
      <c r="J25" s="2">
        <f t="shared" si="2"/>
        <v>14684.363757179086</v>
      </c>
      <c r="K25" s="4">
        <f t="shared" si="3"/>
        <v>34898.586015754154</v>
      </c>
      <c r="N25" s="35" t="s">
        <v>31</v>
      </c>
      <c r="O25" s="2">
        <v>2205.5820285908781</v>
      </c>
      <c r="P25" s="2">
        <f t="shared" si="4"/>
        <v>17601.120941824247</v>
      </c>
      <c r="Q25" s="4">
        <f t="shared" si="5"/>
        <v>41830.496936691627</v>
      </c>
      <c r="T25" s="35"/>
      <c r="U25" s="2"/>
      <c r="V25" s="2">
        <f t="shared" si="6"/>
        <v>31621.735325389756</v>
      </c>
      <c r="W25" s="4">
        <f t="shared" si="7"/>
        <v>41830.496936691627</v>
      </c>
      <c r="Z25" s="35" t="s">
        <v>31</v>
      </c>
      <c r="AA25" s="64">
        <v>2205.5820285908781</v>
      </c>
      <c r="AB25" s="2">
        <f t="shared" si="8"/>
        <v>17601.120941824247</v>
      </c>
      <c r="AC25" s="4">
        <f t="shared" si="9"/>
        <v>41830.496936691627</v>
      </c>
    </row>
    <row r="26" spans="1:30" x14ac:dyDescent="0.2">
      <c r="A26" s="44">
        <v>1984</v>
      </c>
      <c r="C26" s="2">
        <v>2205.5820285908781</v>
      </c>
      <c r="D26" s="2">
        <f t="shared" si="0"/>
        <v>20570.591619290295</v>
      </c>
      <c r="E26" s="4">
        <f t="shared" si="1"/>
        <v>44717.835262083048</v>
      </c>
      <c r="G26"/>
      <c r="H26" s="35" t="s">
        <v>31</v>
      </c>
      <c r="I26" s="2">
        <f t="shared" si="10"/>
        <v>1840.0855781386754</v>
      </c>
      <c r="J26" s="2">
        <f t="shared" si="2"/>
        <v>17161.750722379333</v>
      </c>
      <c r="K26" s="4">
        <f t="shared" si="3"/>
        <v>37307.451132937858</v>
      </c>
      <c r="N26" s="35" t="s">
        <v>31</v>
      </c>
      <c r="O26" s="2">
        <v>2205.5820285908781</v>
      </c>
      <c r="P26" s="2">
        <f t="shared" si="4"/>
        <v>20570.591619290295</v>
      </c>
      <c r="Q26" s="4">
        <f t="shared" si="5"/>
        <v>44717.835262083048</v>
      </c>
      <c r="T26" s="35"/>
      <c r="U26" s="2"/>
      <c r="V26" s="2">
        <f t="shared" si="6"/>
        <v>32994.118638511674</v>
      </c>
      <c r="W26" s="4">
        <f t="shared" si="7"/>
        <v>44717.835262083048</v>
      </c>
      <c r="Z26" s="35" t="s">
        <v>31</v>
      </c>
      <c r="AA26" s="64">
        <v>2205.5820285908781</v>
      </c>
      <c r="AB26" s="2">
        <f t="shared" si="8"/>
        <v>20570.591619290295</v>
      </c>
      <c r="AC26" s="4">
        <f t="shared" si="9"/>
        <v>44717.835262083048</v>
      </c>
    </row>
    <row r="27" spans="1:30" x14ac:dyDescent="0.2">
      <c r="A27" s="44">
        <v>1985</v>
      </c>
      <c r="C27" s="2">
        <v>2205.5820285908781</v>
      </c>
      <c r="D27" s="2">
        <f t="shared" si="0"/>
        <v>23668.937324158371</v>
      </c>
      <c r="E27" s="4">
        <f t="shared" si="1"/>
        <v>47605.17358747447</v>
      </c>
      <c r="F27" s="4">
        <f>F19+(A27-A19)*(F59-F19)/(A59-A19)</f>
        <v>272.02956335699696</v>
      </c>
      <c r="G27"/>
      <c r="H27" s="36" t="s">
        <v>21</v>
      </c>
      <c r="I27" s="2">
        <v>10029.9</v>
      </c>
      <c r="J27" s="2">
        <f t="shared" si="2"/>
        <v>27936.470703730593</v>
      </c>
      <c r="K27" s="4">
        <f t="shared" si="3"/>
        <v>39716.316250121556</v>
      </c>
      <c r="L27" s="4">
        <f>F27</f>
        <v>272.02956335699696</v>
      </c>
      <c r="M27" s="26"/>
      <c r="N27" s="35" t="s">
        <v>31</v>
      </c>
      <c r="O27" s="2">
        <v>2205.5820285908781</v>
      </c>
      <c r="P27" s="2">
        <f t="shared" si="4"/>
        <v>23668.937324158371</v>
      </c>
      <c r="Q27" s="4">
        <f t="shared" si="5"/>
        <v>47605.17358747447</v>
      </c>
      <c r="R27" s="4"/>
      <c r="S27" s="26"/>
      <c r="T27" s="35"/>
      <c r="U27" s="2"/>
      <c r="V27" s="2">
        <f t="shared" si="6"/>
        <v>34426.063387423084</v>
      </c>
      <c r="W27" s="4">
        <f t="shared" si="7"/>
        <v>47605.17358747447</v>
      </c>
      <c r="X27" s="4"/>
      <c r="Y27" s="26"/>
      <c r="Z27" s="35" t="s">
        <v>31</v>
      </c>
      <c r="AA27" s="64">
        <v>2205.5820285908781</v>
      </c>
      <c r="AB27" s="2">
        <f t="shared" si="8"/>
        <v>23668.937324158371</v>
      </c>
      <c r="AC27" s="4">
        <f t="shared" si="9"/>
        <v>47605.17358747447</v>
      </c>
      <c r="AD27" s="4"/>
    </row>
    <row r="28" spans="1:30" x14ac:dyDescent="0.2">
      <c r="A28" s="44">
        <v>1986</v>
      </c>
      <c r="C28" s="2">
        <v>2205.5820285908781</v>
      </c>
      <c r="D28" s="2">
        <f t="shared" si="0"/>
        <v>26901.75123261772</v>
      </c>
      <c r="E28" s="4">
        <f t="shared" si="1"/>
        <v>50492.511912865892</v>
      </c>
      <c r="G28"/>
      <c r="H28" s="35"/>
      <c r="I28" s="2"/>
      <c r="J28" s="2">
        <f t="shared" si="2"/>
        <v>29148.913532272501</v>
      </c>
      <c r="K28" s="4">
        <f t="shared" si="3"/>
        <v>42125.18136730526</v>
      </c>
      <c r="N28" s="35" t="s">
        <v>31</v>
      </c>
      <c r="O28" s="2">
        <v>2205.5820285908781</v>
      </c>
      <c r="P28" s="2">
        <f t="shared" si="4"/>
        <v>26901.75123261772</v>
      </c>
      <c r="Q28" s="4">
        <f t="shared" si="5"/>
        <v>50492.511912865892</v>
      </c>
      <c r="T28" s="35"/>
      <c r="U28" s="2"/>
      <c r="V28" s="2">
        <f t="shared" si="6"/>
        <v>35920.154538437244</v>
      </c>
      <c r="W28" s="4">
        <f t="shared" si="7"/>
        <v>50492.511912865892</v>
      </c>
      <c r="Z28" s="35" t="s">
        <v>31</v>
      </c>
      <c r="AA28" s="64">
        <v>2205.5820285908781</v>
      </c>
      <c r="AB28" s="2">
        <f t="shared" si="8"/>
        <v>26901.75123261772</v>
      </c>
      <c r="AC28" s="4">
        <f t="shared" si="9"/>
        <v>50492.511912865892</v>
      </c>
    </row>
    <row r="29" spans="1:30" x14ac:dyDescent="0.2">
      <c r="A29" s="44">
        <v>1987</v>
      </c>
      <c r="C29" s="2">
        <v>2205.5820285908781</v>
      </c>
      <c r="D29" s="2">
        <f t="shared" si="0"/>
        <v>30274.869264704208</v>
      </c>
      <c r="E29" s="4">
        <f t="shared" si="1"/>
        <v>53379.850238257321</v>
      </c>
      <c r="G29"/>
      <c r="H29" s="35"/>
      <c r="I29" s="2"/>
      <c r="J29" s="2">
        <f t="shared" si="2"/>
        <v>30413.976379573127</v>
      </c>
      <c r="K29" s="4">
        <f t="shared" si="3"/>
        <v>44534.046484488965</v>
      </c>
      <c r="N29" s="35" t="s">
        <v>31</v>
      </c>
      <c r="O29" s="2">
        <v>2205.5820285908781</v>
      </c>
      <c r="P29" s="2">
        <f t="shared" si="4"/>
        <v>30274.869264704208</v>
      </c>
      <c r="Q29" s="4">
        <f t="shared" si="5"/>
        <v>53379.850238257321</v>
      </c>
      <c r="T29" s="35"/>
      <c r="U29" s="2"/>
      <c r="V29" s="2">
        <f t="shared" si="6"/>
        <v>37479.089245405419</v>
      </c>
      <c r="W29" s="4">
        <f t="shared" si="7"/>
        <v>53379.850238257321</v>
      </c>
      <c r="Z29" s="35" t="s">
        <v>31</v>
      </c>
      <c r="AA29" s="64">
        <v>2205.5820285908781</v>
      </c>
      <c r="AB29" s="2">
        <f t="shared" si="8"/>
        <v>30274.869264704208</v>
      </c>
      <c r="AC29" s="4">
        <f t="shared" si="9"/>
        <v>53379.850238257321</v>
      </c>
    </row>
    <row r="30" spans="1:30" x14ac:dyDescent="0.2">
      <c r="A30" s="44">
        <v>1988</v>
      </c>
      <c r="C30" s="2">
        <v>2205.5820285908781</v>
      </c>
      <c r="D30" s="2">
        <f t="shared" si="0"/>
        <v>33794.38061938325</v>
      </c>
      <c r="E30" s="4">
        <f t="shared" si="1"/>
        <v>56267.188563648742</v>
      </c>
      <c r="G30"/>
      <c r="H30" s="35"/>
      <c r="I30" s="2"/>
      <c r="J30" s="2">
        <f t="shared" si="2"/>
        <v>31733.9429544466</v>
      </c>
      <c r="K30" s="4">
        <f t="shared" si="3"/>
        <v>46942.911601672662</v>
      </c>
      <c r="N30" s="35" t="s">
        <v>31</v>
      </c>
      <c r="O30" s="2">
        <v>2205.5820285908781</v>
      </c>
      <c r="P30" s="2">
        <f t="shared" si="4"/>
        <v>33794.38061938325</v>
      </c>
      <c r="Q30" s="4">
        <f t="shared" si="5"/>
        <v>56267.188563648742</v>
      </c>
      <c r="T30" s="35"/>
      <c r="U30" s="2"/>
      <c r="V30" s="2">
        <f t="shared" si="6"/>
        <v>39105.681718656015</v>
      </c>
      <c r="W30" s="4">
        <f t="shared" si="7"/>
        <v>56267.188563648742</v>
      </c>
      <c r="Z30" s="35" t="s">
        <v>31</v>
      </c>
      <c r="AA30" s="64">
        <v>2205.5820285908781</v>
      </c>
      <c r="AB30" s="2">
        <f t="shared" si="8"/>
        <v>33794.38061938325</v>
      </c>
      <c r="AC30" s="4">
        <f t="shared" si="9"/>
        <v>56267.188563648742</v>
      </c>
    </row>
    <row r="31" spans="1:30" x14ac:dyDescent="0.2">
      <c r="A31" s="44">
        <v>1989</v>
      </c>
      <c r="C31" s="2">
        <v>2205.5820285908781</v>
      </c>
      <c r="D31" s="2">
        <f t="shared" si="0"/>
        <v>37466.638766855358</v>
      </c>
      <c r="E31" s="4">
        <f t="shared" si="1"/>
        <v>59154.526889040164</v>
      </c>
      <c r="G31"/>
      <c r="H31" s="35"/>
      <c r="I31" s="2"/>
      <c r="J31" s="2">
        <f t="shared" si="2"/>
        <v>33111.196078669585</v>
      </c>
      <c r="K31" s="4">
        <f t="shared" si="3"/>
        <v>49351.776718856359</v>
      </c>
      <c r="N31" s="35" t="s">
        <v>31</v>
      </c>
      <c r="O31" s="2">
        <v>2205.5820285908781</v>
      </c>
      <c r="P31" s="2">
        <f t="shared" si="4"/>
        <v>37466.638766855358</v>
      </c>
      <c r="Q31" s="4">
        <f t="shared" si="5"/>
        <v>59154.526889040164</v>
      </c>
      <c r="T31" s="35"/>
      <c r="U31" s="2"/>
      <c r="V31" s="2">
        <f t="shared" si="6"/>
        <v>40802.868305245684</v>
      </c>
      <c r="W31" s="4">
        <f t="shared" si="7"/>
        <v>59154.526889040164</v>
      </c>
      <c r="Z31" s="35" t="s">
        <v>31</v>
      </c>
      <c r="AA31" s="64">
        <v>2205.5820285908781</v>
      </c>
      <c r="AB31" s="2">
        <f t="shared" si="8"/>
        <v>37466.638766855358</v>
      </c>
      <c r="AC31" s="4">
        <f t="shared" si="9"/>
        <v>59154.526889040164</v>
      </c>
    </row>
    <row r="32" spans="1:30" x14ac:dyDescent="0.2">
      <c r="A32" s="44">
        <v>1990</v>
      </c>
      <c r="C32" s="2">
        <v>2205.5820285908781</v>
      </c>
      <c r="D32" s="2">
        <f t="shared" si="0"/>
        <v>41298.272917927759</v>
      </c>
      <c r="E32" s="4">
        <f t="shared" si="1"/>
        <v>62041.865214431586</v>
      </c>
      <c r="G32"/>
      <c r="H32" s="35"/>
      <c r="I32" s="2"/>
      <c r="J32" s="2">
        <f t="shared" si="2"/>
        <v>34548.221988483849</v>
      </c>
      <c r="K32" s="4">
        <f t="shared" si="3"/>
        <v>51760.641836040064</v>
      </c>
      <c r="N32" s="35" t="s">
        <v>31</v>
      </c>
      <c r="O32" s="2">
        <v>2205.5820285908781</v>
      </c>
      <c r="P32" s="2">
        <f t="shared" si="4"/>
        <v>41298.272917927759</v>
      </c>
      <c r="Q32" s="4">
        <f t="shared" si="5"/>
        <v>62041.865214431586</v>
      </c>
      <c r="T32" s="35"/>
      <c r="U32" s="2"/>
      <c r="V32" s="2">
        <f t="shared" si="6"/>
        <v>42573.712789693345</v>
      </c>
      <c r="W32" s="4">
        <f t="shared" si="7"/>
        <v>62041.865214431586</v>
      </c>
      <c r="Z32" s="35" t="s">
        <v>31</v>
      </c>
      <c r="AA32" s="64">
        <v>2205.5820285908781</v>
      </c>
      <c r="AB32" s="2">
        <f t="shared" si="8"/>
        <v>41298.272917927759</v>
      </c>
      <c r="AC32" s="4">
        <f t="shared" si="9"/>
        <v>62041.865214431586</v>
      </c>
    </row>
    <row r="33" spans="1:30" x14ac:dyDescent="0.2">
      <c r="A33" s="44">
        <v>1991</v>
      </c>
      <c r="C33" s="2">
        <v>2205.5820285908781</v>
      </c>
      <c r="D33" s="2">
        <f t="shared" si="0"/>
        <v>45296.199991156704</v>
      </c>
      <c r="E33" s="4">
        <f t="shared" si="1"/>
        <v>64929.203539823007</v>
      </c>
      <c r="G33"/>
      <c r="H33" s="35"/>
      <c r="I33" s="2"/>
      <c r="J33" s="2">
        <f t="shared" si="2"/>
        <v>36047.614822784046</v>
      </c>
      <c r="K33" s="4">
        <f t="shared" si="3"/>
        <v>54169.506953223769</v>
      </c>
      <c r="N33" s="35" t="s">
        <v>31</v>
      </c>
      <c r="O33" s="2">
        <v>2205.5820285908781</v>
      </c>
      <c r="P33" s="2">
        <f t="shared" si="4"/>
        <v>45296.199991156704</v>
      </c>
      <c r="Q33" s="4">
        <f t="shared" si="5"/>
        <v>64929.203539823007</v>
      </c>
      <c r="T33" s="35"/>
      <c r="U33" s="2"/>
      <c r="V33" s="2">
        <f t="shared" si="6"/>
        <v>44421.411924766035</v>
      </c>
      <c r="W33" s="4">
        <f t="shared" si="7"/>
        <v>64929.203539823007</v>
      </c>
      <c r="Z33" s="35" t="s">
        <v>31</v>
      </c>
      <c r="AA33" s="64">
        <v>2205.5820285908781</v>
      </c>
      <c r="AB33" s="2">
        <f t="shared" si="8"/>
        <v>45296.199991156704</v>
      </c>
      <c r="AC33" s="4">
        <f t="shared" si="9"/>
        <v>64929.203539823007</v>
      </c>
    </row>
    <row r="34" spans="1:30" x14ac:dyDescent="0.2">
      <c r="A34" s="44">
        <v>1992</v>
      </c>
      <c r="C34" s="2">
        <v>2205.5820285908781</v>
      </c>
      <c r="D34" s="2">
        <f t="shared" si="0"/>
        <v>49467.637099363783</v>
      </c>
      <c r="E34" s="4">
        <f t="shared" si="1"/>
        <v>67816.541865214429</v>
      </c>
      <c r="G34"/>
      <c r="H34" s="35"/>
      <c r="I34" s="2"/>
      <c r="J34" s="2">
        <f t="shared" si="2"/>
        <v>37612.08130609287</v>
      </c>
      <c r="K34" s="4">
        <f t="shared" si="3"/>
        <v>56578.372070407466</v>
      </c>
      <c r="N34" s="35" t="s">
        <v>31</v>
      </c>
      <c r="O34" s="2">
        <v>2205.5820285908781</v>
      </c>
      <c r="P34" s="2">
        <f t="shared" si="4"/>
        <v>49467.637099363783</v>
      </c>
      <c r="Q34" s="4">
        <f t="shared" si="5"/>
        <v>67816.541865214429</v>
      </c>
      <c r="T34" s="35"/>
      <c r="U34" s="2"/>
      <c r="V34" s="2">
        <f t="shared" si="6"/>
        <v>46349.301202300878</v>
      </c>
      <c r="W34" s="4">
        <f t="shared" si="7"/>
        <v>67816.541865214429</v>
      </c>
      <c r="Z34" s="35" t="s">
        <v>31</v>
      </c>
      <c r="AA34" s="64">
        <v>2205.5820285908781</v>
      </c>
      <c r="AB34" s="2">
        <f t="shared" si="8"/>
        <v>49467.637099363783</v>
      </c>
      <c r="AC34" s="4">
        <f t="shared" si="9"/>
        <v>67816.541865214429</v>
      </c>
    </row>
    <row r="35" spans="1:30" x14ac:dyDescent="0.2">
      <c r="A35" s="44">
        <v>1993</v>
      </c>
      <c r="C35" s="2">
        <v>2205.5820285908781</v>
      </c>
      <c r="D35" s="2">
        <f t="shared" si="0"/>
        <v>53820.114578067049</v>
      </c>
      <c r="E35" s="4">
        <f t="shared" si="1"/>
        <v>70703.880190605851</v>
      </c>
      <c r="G35"/>
      <c r="H35" s="35"/>
      <c r="I35" s="2"/>
      <c r="J35" s="2">
        <f t="shared" si="2"/>
        <v>39244.445634777301</v>
      </c>
      <c r="K35" s="4">
        <f t="shared" si="3"/>
        <v>58987.23718759117</v>
      </c>
      <c r="N35" s="35" t="s">
        <v>31</v>
      </c>
      <c r="O35" s="2">
        <v>2205.5820285908781</v>
      </c>
      <c r="P35" s="2">
        <f t="shared" si="4"/>
        <v>53820.114578067049</v>
      </c>
      <c r="Q35" s="4">
        <f t="shared" si="5"/>
        <v>70703.880190605851</v>
      </c>
      <c r="T35" s="35"/>
      <c r="U35" s="2"/>
      <c r="V35" s="2">
        <f t="shared" si="6"/>
        <v>48360.860874480735</v>
      </c>
      <c r="W35" s="4">
        <f t="shared" si="7"/>
        <v>70703.880190605851</v>
      </c>
      <c r="Z35" s="35" t="s">
        <v>31</v>
      </c>
      <c r="AA35" s="64">
        <v>2205.5820285908781</v>
      </c>
      <c r="AB35" s="2">
        <f t="shared" si="8"/>
        <v>53820.114578067049</v>
      </c>
      <c r="AC35" s="4">
        <f t="shared" si="9"/>
        <v>70703.880190605851</v>
      </c>
    </row>
    <row r="36" spans="1:30" x14ac:dyDescent="0.2">
      <c r="A36" s="44">
        <v>1994</v>
      </c>
      <c r="C36" s="2">
        <v>2205.5820285908781</v>
      </c>
      <c r="D36" s="2">
        <f t="shared" si="0"/>
        <v>58361.489579346038</v>
      </c>
      <c r="E36" s="4">
        <f t="shared" si="1"/>
        <v>73591.218515997287</v>
      </c>
      <c r="G36"/>
      <c r="H36" s="35"/>
      <c r="I36" s="2"/>
      <c r="J36" s="2">
        <f t="shared" si="2"/>
        <v>40947.654575326633</v>
      </c>
      <c r="K36" s="4">
        <f t="shared" si="3"/>
        <v>61396.102304774868</v>
      </c>
      <c r="N36" s="35" t="s">
        <v>31</v>
      </c>
      <c r="O36" s="2">
        <v>2205.5820285908781</v>
      </c>
      <c r="P36" s="2">
        <f t="shared" si="4"/>
        <v>58361.489579346038</v>
      </c>
      <c r="Q36" s="4">
        <f t="shared" si="5"/>
        <v>73591.218515997287</v>
      </c>
      <c r="T36" s="35"/>
      <c r="U36" s="2"/>
      <c r="V36" s="2">
        <f t="shared" si="6"/>
        <v>50459.722236433197</v>
      </c>
      <c r="W36" s="4">
        <f t="shared" si="7"/>
        <v>73591.218515997287</v>
      </c>
      <c r="Z36" s="35" t="s">
        <v>31</v>
      </c>
      <c r="AA36" s="64">
        <v>2205.5820285908781</v>
      </c>
      <c r="AB36" s="2">
        <f t="shared" si="8"/>
        <v>58361.489579346038</v>
      </c>
      <c r="AC36" s="4">
        <f t="shared" si="9"/>
        <v>73591.218515997287</v>
      </c>
    </row>
    <row r="37" spans="1:30" x14ac:dyDescent="0.2">
      <c r="A37" s="44">
        <v>1995</v>
      </c>
      <c r="C37" s="2">
        <v>2205.5820285908781</v>
      </c>
      <c r="D37" s="2">
        <f t="shared" si="0"/>
        <v>63099.960255680533</v>
      </c>
      <c r="E37" s="4">
        <f t="shared" si="1"/>
        <v>76478.556841388694</v>
      </c>
      <c r="G37"/>
      <c r="H37" s="35"/>
      <c r="I37" s="2"/>
      <c r="J37" s="2">
        <f t="shared" si="2"/>
        <v>42724.782783895811</v>
      </c>
      <c r="K37" s="4">
        <f t="shared" si="3"/>
        <v>63804.967421958572</v>
      </c>
      <c r="N37" s="35" t="s">
        <v>31</v>
      </c>
      <c r="O37" s="2">
        <v>2205.5820285908781</v>
      </c>
      <c r="P37" s="2">
        <f t="shared" si="4"/>
        <v>63099.960255680533</v>
      </c>
      <c r="Q37" s="4">
        <f t="shared" si="5"/>
        <v>76478.556841388694</v>
      </c>
      <c r="T37" s="35"/>
      <c r="U37" s="2"/>
      <c r="V37" s="2">
        <f t="shared" si="6"/>
        <v>52649.674181494396</v>
      </c>
      <c r="W37" s="4">
        <f t="shared" si="7"/>
        <v>76478.556841388694</v>
      </c>
      <c r="Z37" s="35" t="s">
        <v>31</v>
      </c>
      <c r="AA37" s="64">
        <v>2205.5820285908781</v>
      </c>
      <c r="AB37" s="2">
        <f t="shared" si="8"/>
        <v>63099.960255680533</v>
      </c>
      <c r="AC37" s="4">
        <f t="shared" si="9"/>
        <v>76478.556841388694</v>
      </c>
    </row>
    <row r="38" spans="1:30" x14ac:dyDescent="0.2">
      <c r="A38" s="44">
        <v>1996</v>
      </c>
      <c r="C38" s="2">
        <v>2205.5820285908781</v>
      </c>
      <c r="D38" s="2">
        <f t="shared" si="0"/>
        <v>68044.080559367954</v>
      </c>
      <c r="E38" s="4">
        <f t="shared" si="1"/>
        <v>79365.89516678013</v>
      </c>
      <c r="G38"/>
      <c r="H38" s="35"/>
      <c r="I38" s="2"/>
      <c r="J38" s="2">
        <f t="shared" si="2"/>
        <v>44579.03835671689</v>
      </c>
      <c r="K38" s="4">
        <f t="shared" si="3"/>
        <v>66213.832539142284</v>
      </c>
      <c r="N38" s="35" t="s">
        <v>31</v>
      </c>
      <c r="O38" s="2">
        <v>2205.5820285908781</v>
      </c>
      <c r="P38" s="2">
        <f t="shared" si="4"/>
        <v>68044.080559367954</v>
      </c>
      <c r="Q38" s="4">
        <f t="shared" si="5"/>
        <v>79365.89516678013</v>
      </c>
      <c r="T38" s="35"/>
      <c r="U38" s="2"/>
      <c r="V38" s="2">
        <f t="shared" si="6"/>
        <v>54934.67004097125</v>
      </c>
      <c r="W38" s="4">
        <f t="shared" si="7"/>
        <v>79365.89516678013</v>
      </c>
      <c r="Z38" s="35" t="s">
        <v>31</v>
      </c>
      <c r="AA38" s="64">
        <v>2205.5820285908781</v>
      </c>
      <c r="AB38" s="2">
        <f t="shared" si="8"/>
        <v>68044.080559367954</v>
      </c>
      <c r="AC38" s="4">
        <f t="shared" si="9"/>
        <v>79365.89516678013</v>
      </c>
    </row>
    <row r="39" spans="1:30" x14ac:dyDescent="0.2">
      <c r="A39" s="44">
        <v>1997</v>
      </c>
      <c r="C39" s="2">
        <v>2205.37</v>
      </c>
      <c r="D39" s="2">
        <f t="shared" si="0"/>
        <v>73202.563655644524</v>
      </c>
      <c r="E39" s="4">
        <f t="shared" si="1"/>
        <v>82253.233492171537</v>
      </c>
      <c r="G39"/>
      <c r="H39" s="35"/>
      <c r="I39" s="2"/>
      <c r="J39" s="2">
        <f t="shared" si="2"/>
        <v>46513.768621398405</v>
      </c>
      <c r="K39" s="4">
        <f t="shared" si="3"/>
        <v>68622.697656325967</v>
      </c>
      <c r="N39" s="35" t="s">
        <v>31</v>
      </c>
      <c r="O39" s="2">
        <v>2205.37</v>
      </c>
      <c r="P39" s="2">
        <f t="shared" si="4"/>
        <v>73202.563655644524</v>
      </c>
      <c r="Q39" s="4">
        <f t="shared" si="5"/>
        <v>82253.233492171537</v>
      </c>
      <c r="T39" s="35"/>
      <c r="U39" s="2"/>
      <c r="V39" s="2">
        <f t="shared" si="6"/>
        <v>57318.834720749401</v>
      </c>
      <c r="W39" s="4">
        <f t="shared" si="7"/>
        <v>82253.233492171537</v>
      </c>
      <c r="Z39" s="35" t="s">
        <v>31</v>
      </c>
      <c r="AA39" s="64">
        <v>2205.37</v>
      </c>
      <c r="AB39" s="2">
        <f t="shared" si="8"/>
        <v>73202.563655644524</v>
      </c>
      <c r="AC39" s="4">
        <f t="shared" si="9"/>
        <v>82253.233492171537</v>
      </c>
    </row>
    <row r="40" spans="1:30" x14ac:dyDescent="0.2">
      <c r="A40" s="44">
        <v>1998</v>
      </c>
      <c r="C40" s="2">
        <v>2205.37</v>
      </c>
      <c r="D40" s="2">
        <f t="shared" si="0"/>
        <v>78584.924918299497</v>
      </c>
      <c r="E40" s="4">
        <f t="shared" si="1"/>
        <v>85140.571817562974</v>
      </c>
      <c r="G40"/>
      <c r="H40" s="35"/>
      <c r="I40" s="2"/>
      <c r="J40" s="2">
        <f t="shared" si="2"/>
        <v>48532.466179567098</v>
      </c>
      <c r="K40" s="4">
        <f t="shared" si="3"/>
        <v>71031.562773509679</v>
      </c>
      <c r="N40" s="35" t="s">
        <v>31</v>
      </c>
      <c r="O40" s="2">
        <v>2205.37</v>
      </c>
      <c r="P40" s="2">
        <f t="shared" si="4"/>
        <v>78584.924918299497</v>
      </c>
      <c r="Q40" s="4">
        <f t="shared" si="5"/>
        <v>85140.571817562974</v>
      </c>
      <c r="T40" s="35"/>
      <c r="U40" s="2"/>
      <c r="V40" s="2">
        <f t="shared" si="6"/>
        <v>59806.472147629924</v>
      </c>
      <c r="W40" s="4">
        <f t="shared" si="7"/>
        <v>85140.571817562974</v>
      </c>
      <c r="Z40" s="35" t="s">
        <v>31</v>
      </c>
      <c r="AA40" s="64">
        <v>2205.37</v>
      </c>
      <c r="AB40" s="2">
        <f t="shared" si="8"/>
        <v>78584.924918299497</v>
      </c>
      <c r="AC40" s="4">
        <f t="shared" si="9"/>
        <v>85140.571817562974</v>
      </c>
    </row>
    <row r="41" spans="1:30" x14ac:dyDescent="0.2">
      <c r="A41" s="44">
        <v>1999</v>
      </c>
      <c r="C41" s="2">
        <v>2205.37</v>
      </c>
      <c r="D41" s="2">
        <f t="shared" si="0"/>
        <v>84200.88065975369</v>
      </c>
      <c r="E41" s="4">
        <f t="shared" si="1"/>
        <v>88027.910142954395</v>
      </c>
      <c r="G41"/>
      <c r="H41" s="35"/>
      <c r="I41" s="2"/>
      <c r="J41" s="2">
        <f t="shared" si="2"/>
        <v>50638.775211760309</v>
      </c>
      <c r="K41" s="4">
        <f t="shared" si="3"/>
        <v>73440.427890693376</v>
      </c>
      <c r="N41" s="35" t="s">
        <v>31</v>
      </c>
      <c r="O41" s="2">
        <v>2205.37</v>
      </c>
      <c r="P41" s="2">
        <f t="shared" si="4"/>
        <v>84200.88065975369</v>
      </c>
      <c r="Q41" s="4">
        <f t="shared" si="5"/>
        <v>88027.910142954395</v>
      </c>
      <c r="T41" s="35"/>
      <c r="U41" s="2"/>
      <c r="V41" s="2">
        <f t="shared" si="6"/>
        <v>62402.073038837065</v>
      </c>
      <c r="W41" s="4">
        <f t="shared" si="7"/>
        <v>88027.910142954395</v>
      </c>
      <c r="Z41" s="35" t="s">
        <v>31</v>
      </c>
      <c r="AA41" s="64">
        <v>2205.37</v>
      </c>
      <c r="AB41" s="2">
        <f t="shared" si="8"/>
        <v>84200.88065975369</v>
      </c>
      <c r="AC41" s="4">
        <f t="shared" si="9"/>
        <v>88027.910142954395</v>
      </c>
    </row>
    <row r="42" spans="1:30" x14ac:dyDescent="0.2">
      <c r="A42" s="44">
        <v>2000</v>
      </c>
      <c r="C42" s="2">
        <v>2205.37</v>
      </c>
      <c r="D42" s="2">
        <f t="shared" si="0"/>
        <v>90060.568880387</v>
      </c>
      <c r="E42" s="4">
        <f t="shared" si="1"/>
        <v>90915.248468345817</v>
      </c>
      <c r="G42"/>
      <c r="H42" s="35"/>
      <c r="I42" s="2"/>
      <c r="J42" s="2">
        <f t="shared" si="2"/>
        <v>52836.498055950709</v>
      </c>
      <c r="K42" s="4">
        <f t="shared" si="3"/>
        <v>75849.293007877073</v>
      </c>
      <c r="N42" s="35" t="s">
        <v>31</v>
      </c>
      <c r="O42" s="2">
        <v>2205.37</v>
      </c>
      <c r="P42" s="2">
        <f t="shared" si="4"/>
        <v>90060.568880387</v>
      </c>
      <c r="Q42" s="4">
        <f t="shared" si="5"/>
        <v>90915.248468345817</v>
      </c>
      <c r="T42" s="35"/>
      <c r="U42" s="2"/>
      <c r="V42" s="2">
        <f t="shared" si="6"/>
        <v>65110.323008722597</v>
      </c>
      <c r="W42" s="4">
        <f t="shared" si="7"/>
        <v>90915.248468345817</v>
      </c>
      <c r="Z42" s="35" t="s">
        <v>31</v>
      </c>
      <c r="AA42" s="64">
        <v>2205.37</v>
      </c>
      <c r="AB42" s="2">
        <f t="shared" si="8"/>
        <v>90060.568880387</v>
      </c>
      <c r="AC42" s="4">
        <f t="shared" si="9"/>
        <v>90915.248468345817</v>
      </c>
    </row>
    <row r="43" spans="1:30" x14ac:dyDescent="0.2">
      <c r="A43" s="44">
        <v>2001</v>
      </c>
      <c r="C43" s="2">
        <v>2205.37</v>
      </c>
      <c r="D43" s="2">
        <f t="shared" si="0"/>
        <v>96174.567569795792</v>
      </c>
      <c r="E43" s="4">
        <f t="shared" si="1"/>
        <v>93802.586793737239</v>
      </c>
      <c r="G43"/>
      <c r="H43" s="35"/>
      <c r="I43" s="2"/>
      <c r="J43" s="2">
        <f t="shared" si="2"/>
        <v>55129.602071578971</v>
      </c>
      <c r="K43" s="4">
        <f t="shared" si="3"/>
        <v>78258.158125060785</v>
      </c>
      <c r="N43" s="35" t="s">
        <v>31</v>
      </c>
      <c r="O43" s="2">
        <v>2205.37</v>
      </c>
      <c r="P43" s="2">
        <f t="shared" si="4"/>
        <v>96174.567569795792</v>
      </c>
      <c r="Q43" s="4">
        <f t="shared" si="5"/>
        <v>93802.586793737239</v>
      </c>
      <c r="T43" s="35"/>
      <c r="U43" s="2"/>
      <c r="V43" s="2">
        <f t="shared" si="6"/>
        <v>67936.111027301158</v>
      </c>
      <c r="W43" s="4">
        <f t="shared" si="7"/>
        <v>93802.586793737239</v>
      </c>
      <c r="Z43" s="35" t="s">
        <v>31</v>
      </c>
      <c r="AA43" s="64">
        <v>2205.37</v>
      </c>
      <c r="AB43" s="2">
        <f t="shared" si="8"/>
        <v>96174.567569795792</v>
      </c>
      <c r="AC43" s="4">
        <f t="shared" si="9"/>
        <v>93802.586793737239</v>
      </c>
    </row>
    <row r="44" spans="1:30" x14ac:dyDescent="0.2">
      <c r="A44" s="44">
        <v>2002</v>
      </c>
      <c r="C44" s="2">
        <v>2205.37</v>
      </c>
      <c r="D44" s="2">
        <f t="shared" si="0"/>
        <v>102553.91380232493</v>
      </c>
      <c r="E44" s="4">
        <f t="shared" si="1"/>
        <v>96689.92511912866</v>
      </c>
      <c r="G44"/>
      <c r="H44" s="35"/>
      <c r="I44" s="2"/>
      <c r="J44" s="2">
        <f t="shared" si="2"/>
        <v>57522.2268014855</v>
      </c>
      <c r="K44" s="4">
        <f t="shared" si="3"/>
        <v>80667.023242244468</v>
      </c>
      <c r="N44" s="35" t="s">
        <v>31</v>
      </c>
      <c r="O44" s="2">
        <v>2205.37</v>
      </c>
      <c r="P44" s="2">
        <f t="shared" si="4"/>
        <v>102553.91380232493</v>
      </c>
      <c r="Q44" s="4">
        <f t="shared" si="5"/>
        <v>96689.92511912866</v>
      </c>
      <c r="T44" s="35"/>
      <c r="U44" s="2"/>
      <c r="V44" s="2">
        <f t="shared" si="6"/>
        <v>70884.538245886026</v>
      </c>
      <c r="W44" s="4">
        <f t="shared" si="7"/>
        <v>96689.92511912866</v>
      </c>
      <c r="Z44" s="35" t="s">
        <v>31</v>
      </c>
      <c r="AA44" s="64">
        <v>2205.37</v>
      </c>
      <c r="AB44" s="2">
        <f t="shared" si="8"/>
        <v>102553.91380232493</v>
      </c>
      <c r="AC44" s="4">
        <f t="shared" si="9"/>
        <v>96689.92511912866</v>
      </c>
    </row>
    <row r="45" spans="1:30" x14ac:dyDescent="0.2">
      <c r="A45" s="44">
        <v>2003</v>
      </c>
      <c r="C45" s="2">
        <v>2205.37</v>
      </c>
      <c r="D45" s="2">
        <f t="shared" si="0"/>
        <v>109210.12366134582</v>
      </c>
      <c r="E45" s="4">
        <f t="shared" si="1"/>
        <v>99577.263444520082</v>
      </c>
      <c r="G45"/>
      <c r="H45" s="35"/>
      <c r="I45" s="2"/>
      <c r="J45" s="2">
        <f t="shared" si="2"/>
        <v>60018.691444669974</v>
      </c>
      <c r="K45" s="4">
        <f t="shared" si="3"/>
        <v>83075.88835942818</v>
      </c>
      <c r="N45" s="38" t="s">
        <v>19</v>
      </c>
      <c r="O45" s="2">
        <v>52000</v>
      </c>
      <c r="P45" s="2">
        <f t="shared" si="4"/>
        <v>159004.75366134581</v>
      </c>
      <c r="Q45" s="4">
        <f t="shared" si="5"/>
        <v>99577.263444520082</v>
      </c>
      <c r="R45" s="4">
        <f>Q45/P13</f>
        <v>569.01293396868618</v>
      </c>
      <c r="T45" s="38"/>
      <c r="U45" s="2"/>
      <c r="V45" s="2">
        <f t="shared" si="6"/>
        <v>73960.927205757485</v>
      </c>
      <c r="W45" s="4">
        <f t="shared" si="7"/>
        <v>99577.263444520082</v>
      </c>
      <c r="X45" s="4">
        <f>W45/V13</f>
        <v>569.01293396868618</v>
      </c>
      <c r="Z45" s="38" t="s">
        <v>19</v>
      </c>
      <c r="AA45" s="64">
        <v>52000</v>
      </c>
      <c r="AB45" s="2">
        <f t="shared" si="8"/>
        <v>159004.75366134581</v>
      </c>
      <c r="AC45" s="4">
        <f t="shared" si="9"/>
        <v>99577.263444520082</v>
      </c>
      <c r="AD45" s="65">
        <f>AC45/AB$13</f>
        <v>569.01293396868618</v>
      </c>
    </row>
    <row r="46" spans="1:30" x14ac:dyDescent="0.2">
      <c r="A46" s="44">
        <v>2004</v>
      </c>
      <c r="C46" s="2">
        <v>2205.37</v>
      </c>
      <c r="D46" s="2">
        <f t="shared" si="0"/>
        <v>116155.21302824822</v>
      </c>
      <c r="E46" s="4">
        <f t="shared" si="1"/>
        <v>102464.6017699115</v>
      </c>
      <c r="G46"/>
      <c r="H46" s="35"/>
      <c r="I46" s="2"/>
      <c r="J46" s="2">
        <f t="shared" si="2"/>
        <v>62623.502653368654</v>
      </c>
      <c r="K46" s="4">
        <f t="shared" si="3"/>
        <v>85484.753476611892</v>
      </c>
      <c r="O46" s="2"/>
      <c r="P46" s="2">
        <f t="shared" si="4"/>
        <v>165905.55997024823</v>
      </c>
      <c r="Q46" s="4">
        <f t="shared" si="5"/>
        <v>102464.6017699115</v>
      </c>
      <c r="U46" s="2"/>
      <c r="V46" s="2">
        <f t="shared" si="6"/>
        <v>77170.831446487355</v>
      </c>
      <c r="W46" s="4">
        <f t="shared" si="7"/>
        <v>102464.6017699115</v>
      </c>
      <c r="AA46" s="2"/>
      <c r="AB46" s="2">
        <f t="shared" si="8"/>
        <v>165905.55997024823</v>
      </c>
      <c r="AC46" s="4">
        <f t="shared" si="9"/>
        <v>102464.6017699115</v>
      </c>
    </row>
    <row r="47" spans="1:30" x14ac:dyDescent="0.2">
      <c r="A47" s="44">
        <v>2005</v>
      </c>
      <c r="C47" s="2">
        <v>2205.37</v>
      </c>
      <c r="D47" s="2">
        <f t="shared" si="0"/>
        <v>123401.7192736742</v>
      </c>
      <c r="E47" s="4">
        <f t="shared" si="1"/>
        <v>105351.94009530293</v>
      </c>
      <c r="G47"/>
      <c r="H47" s="35"/>
      <c r="I47" s="2"/>
      <c r="J47" s="2">
        <f t="shared" si="2"/>
        <v>65341.362668524853</v>
      </c>
      <c r="K47" s="4">
        <f t="shared" si="3"/>
        <v>87893.618593795589</v>
      </c>
      <c r="O47" s="2"/>
      <c r="P47" s="2">
        <f t="shared" si="4"/>
        <v>173105.861272957</v>
      </c>
      <c r="Q47" s="4">
        <f t="shared" si="5"/>
        <v>105351.94009530293</v>
      </c>
      <c r="U47" s="2"/>
      <c r="V47" s="2">
        <f t="shared" si="6"/>
        <v>80520.045531264899</v>
      </c>
      <c r="W47" s="4">
        <f t="shared" si="7"/>
        <v>105351.94009530293</v>
      </c>
      <c r="AA47" s="2"/>
      <c r="AB47" s="2">
        <f t="shared" si="8"/>
        <v>173105.861272957</v>
      </c>
      <c r="AC47" s="4">
        <f t="shared" si="9"/>
        <v>105351.94009530293</v>
      </c>
    </row>
    <row r="48" spans="1:30" x14ac:dyDescent="0.2">
      <c r="A48" s="44">
        <v>2006</v>
      </c>
      <c r="C48" s="2">
        <v>2205.37</v>
      </c>
      <c r="D48" s="2">
        <f t="shared" si="0"/>
        <v>130962.72389015165</v>
      </c>
      <c r="E48" s="4">
        <f t="shared" si="1"/>
        <v>108239.27842069435</v>
      </c>
      <c r="G48"/>
      <c r="H48" s="35"/>
      <c r="I48" s="2"/>
      <c r="J48" s="2">
        <f t="shared" si="2"/>
        <v>68177.177808338834</v>
      </c>
      <c r="K48" s="4">
        <f t="shared" si="3"/>
        <v>90302.483710979286</v>
      </c>
      <c r="O48" s="2"/>
      <c r="P48" s="2">
        <f t="shared" si="4"/>
        <v>180618.65565220334</v>
      </c>
      <c r="Q48" s="4">
        <f t="shared" si="5"/>
        <v>108239.27842069435</v>
      </c>
      <c r="U48" s="2"/>
      <c r="V48" s="2">
        <f t="shared" si="6"/>
        <v>84014.615507321796</v>
      </c>
      <c r="W48" s="4">
        <f t="shared" si="7"/>
        <v>108239.27842069435</v>
      </c>
      <c r="AA48" s="2"/>
      <c r="AB48" s="2">
        <f t="shared" si="8"/>
        <v>180618.65565220334</v>
      </c>
      <c r="AC48" s="4">
        <f t="shared" si="9"/>
        <v>108239.27842069435</v>
      </c>
    </row>
    <row r="49" spans="1:30" x14ac:dyDescent="0.2">
      <c r="A49" s="44">
        <v>2007</v>
      </c>
      <c r="C49" s="2">
        <v>2926.4</v>
      </c>
      <c r="D49" s="2">
        <f t="shared" si="0"/>
        <v>139572.90610698424</v>
      </c>
      <c r="E49" s="4">
        <f t="shared" si="1"/>
        <v>111126.61674608577</v>
      </c>
      <c r="G49"/>
      <c r="H49" s="35"/>
      <c r="I49" s="2"/>
      <c r="J49" s="2">
        <f t="shared" si="2"/>
        <v>71136.067325220734</v>
      </c>
      <c r="K49" s="4">
        <f t="shared" si="3"/>
        <v>92711.348828162983</v>
      </c>
      <c r="O49" s="2"/>
      <c r="P49" s="2">
        <f t="shared" si="4"/>
        <v>188457.50530750895</v>
      </c>
      <c r="Q49" s="4">
        <f t="shared" si="5"/>
        <v>111126.61674608577</v>
      </c>
      <c r="U49" s="2"/>
      <c r="V49" s="2">
        <f t="shared" si="6"/>
        <v>87660.849820339557</v>
      </c>
      <c r="W49" s="4">
        <f t="shared" si="7"/>
        <v>111126.61674608577</v>
      </c>
      <c r="AA49" s="2"/>
      <c r="AB49" s="2">
        <f t="shared" si="8"/>
        <v>188457.50530750895</v>
      </c>
      <c r="AC49" s="4">
        <f t="shared" si="9"/>
        <v>111126.61674608577</v>
      </c>
    </row>
    <row r="50" spans="1:30" x14ac:dyDescent="0.2">
      <c r="A50" s="44">
        <v>2008</v>
      </c>
      <c r="C50" s="2">
        <v>2926.4</v>
      </c>
      <c r="D50" s="2">
        <f t="shared" si="0"/>
        <v>148556.77023202737</v>
      </c>
      <c r="E50" s="4">
        <f t="shared" si="1"/>
        <v>114013.9550714772</v>
      </c>
      <c r="G50"/>
      <c r="H50" s="35"/>
      <c r="I50" s="2"/>
      <c r="J50" s="2">
        <f t="shared" si="2"/>
        <v>74223.372647135315</v>
      </c>
      <c r="K50" s="4">
        <f t="shared" si="3"/>
        <v>95120.213945346695</v>
      </c>
      <c r="O50" s="2"/>
      <c r="P50" s="2">
        <f t="shared" si="4"/>
        <v>196636.56103785484</v>
      </c>
      <c r="Q50" s="4">
        <f t="shared" si="5"/>
        <v>114013.9550714772</v>
      </c>
      <c r="U50" s="2"/>
      <c r="V50" s="2">
        <f t="shared" si="6"/>
        <v>91465.330702542298</v>
      </c>
      <c r="W50" s="4">
        <f t="shared" si="7"/>
        <v>114013.9550714772</v>
      </c>
      <c r="AA50" s="2"/>
      <c r="AB50" s="2">
        <f t="shared" si="8"/>
        <v>196636.56103785484</v>
      </c>
      <c r="AC50" s="4">
        <f t="shared" si="9"/>
        <v>114013.9550714772</v>
      </c>
    </row>
    <row r="51" spans="1:30" x14ac:dyDescent="0.2">
      <c r="A51" s="44">
        <v>2009</v>
      </c>
      <c r="C51" s="2">
        <v>2926.4</v>
      </c>
      <c r="D51" s="2">
        <f t="shared" si="0"/>
        <v>157930.53406009736</v>
      </c>
      <c r="E51" s="4">
        <f t="shared" si="1"/>
        <v>116901.29339686861</v>
      </c>
      <c r="G51"/>
      <c r="H51" s="35"/>
      <c r="I51" s="2"/>
      <c r="J51" s="2">
        <f t="shared" si="2"/>
        <v>77444.667020020992</v>
      </c>
      <c r="K51" s="4">
        <f t="shared" si="3"/>
        <v>97529.079062530393</v>
      </c>
      <c r="O51" s="2"/>
      <c r="P51" s="2">
        <f t="shared" si="4"/>
        <v>205170.58778689775</v>
      </c>
      <c r="Q51" s="4">
        <f t="shared" si="5"/>
        <v>116901.29339686861</v>
      </c>
      <c r="U51" s="2"/>
      <c r="V51" s="2">
        <f t="shared" si="6"/>
        <v>95434.926055032629</v>
      </c>
      <c r="W51" s="4">
        <f t="shared" si="7"/>
        <v>116901.29339686861</v>
      </c>
      <c r="AA51" s="2"/>
      <c r="AB51" s="2">
        <f t="shared" si="8"/>
        <v>205170.58778689775</v>
      </c>
      <c r="AC51" s="4">
        <f t="shared" si="9"/>
        <v>116901.29339686861</v>
      </c>
    </row>
    <row r="52" spans="1:30" x14ac:dyDescent="0.2">
      <c r="A52" s="44">
        <v>2010</v>
      </c>
      <c r="C52" s="2">
        <v>2926.4</v>
      </c>
      <c r="D52" s="2">
        <f t="shared" ref="D52:D69" si="11">D51+D51*$D$12+C52</f>
        <v>167711.11923830557</v>
      </c>
      <c r="E52" s="4">
        <f t="shared" si="1"/>
        <v>119788.63172226003</v>
      </c>
      <c r="G52"/>
      <c r="H52" s="35"/>
      <c r="I52" s="2"/>
      <c r="J52" s="2">
        <f t="shared" ref="J52:J77" si="12">J51+J51*$J$12+I52</f>
        <v>80805.765568689909</v>
      </c>
      <c r="K52" s="4">
        <f t="shared" si="3"/>
        <v>99937.94417971409</v>
      </c>
      <c r="O52" s="2"/>
      <c r="P52" s="2">
        <f t="shared" ref="P52:P69" si="13">P51+P51*$D$12+O52</f>
        <v>214074.99129684913</v>
      </c>
      <c r="Q52" s="4">
        <f t="shared" si="5"/>
        <v>119788.63172226003</v>
      </c>
      <c r="U52" s="2"/>
      <c r="V52" s="2">
        <f t="shared" si="6"/>
        <v>99576.801845821043</v>
      </c>
      <c r="W52" s="4">
        <f t="shared" si="7"/>
        <v>119788.63172226003</v>
      </c>
      <c r="AA52" s="2"/>
      <c r="AB52" s="2">
        <f t="shared" si="8"/>
        <v>214074.99129684913</v>
      </c>
      <c r="AC52" s="4">
        <f t="shared" si="9"/>
        <v>119788.63172226003</v>
      </c>
    </row>
    <row r="53" spans="1:30" x14ac:dyDescent="0.2">
      <c r="A53" s="44">
        <v>2011</v>
      </c>
      <c r="C53" s="2">
        <v>2926.4</v>
      </c>
      <c r="D53" s="2">
        <f t="shared" si="11"/>
        <v>177916.18181324803</v>
      </c>
      <c r="E53" s="4">
        <f t="shared" si="1"/>
        <v>122675.97004765147</v>
      </c>
      <c r="G53"/>
      <c r="H53" s="35"/>
      <c r="I53" s="2"/>
      <c r="J53" s="2">
        <f t="shared" si="12"/>
        <v>84312.735794371052</v>
      </c>
      <c r="K53" s="4">
        <f t="shared" si="3"/>
        <v>102346.80929689779</v>
      </c>
      <c r="O53" s="2"/>
      <c r="P53" s="2">
        <f t="shared" si="13"/>
        <v>223365.84591913238</v>
      </c>
      <c r="Q53" s="4">
        <f t="shared" si="5"/>
        <v>122675.97004765147</v>
      </c>
      <c r="U53" s="2"/>
      <c r="V53" s="2">
        <f t="shared" si="6"/>
        <v>103898.43504592967</v>
      </c>
      <c r="W53" s="4">
        <f t="shared" si="7"/>
        <v>122675.97004765147</v>
      </c>
      <c r="AA53" s="2"/>
      <c r="AB53" s="2">
        <f t="shared" si="8"/>
        <v>223365.84591913238</v>
      </c>
      <c r="AC53" s="4">
        <f t="shared" si="9"/>
        <v>122675.97004765147</v>
      </c>
    </row>
    <row r="54" spans="1:30" x14ac:dyDescent="0.2">
      <c r="A54" s="44">
        <v>2012</v>
      </c>
      <c r="C54" s="2">
        <v>2926.4</v>
      </c>
      <c r="D54" s="2">
        <f t="shared" si="11"/>
        <v>188564.14410394299</v>
      </c>
      <c r="E54" s="4">
        <f t="shared" si="1"/>
        <v>125563.30837304289</v>
      </c>
      <c r="G54"/>
      <c r="H54" s="35"/>
      <c r="I54" s="2"/>
      <c r="J54" s="2">
        <f t="shared" si="12"/>
        <v>87971.908527846754</v>
      </c>
      <c r="K54" s="4">
        <f t="shared" si="3"/>
        <v>104755.67441408148</v>
      </c>
      <c r="O54" s="2"/>
      <c r="P54" s="2">
        <f t="shared" si="13"/>
        <v>233059.92363202272</v>
      </c>
      <c r="Q54" s="4">
        <f t="shared" si="5"/>
        <v>125563.30837304289</v>
      </c>
      <c r="U54" s="2"/>
      <c r="V54" s="2">
        <f t="shared" si="6"/>
        <v>108407.62712692302</v>
      </c>
      <c r="W54" s="4">
        <f t="shared" si="7"/>
        <v>125563.30837304289</v>
      </c>
      <c r="AA54" s="2"/>
      <c r="AB54" s="2">
        <f t="shared" si="8"/>
        <v>233059.92363202272</v>
      </c>
      <c r="AC54" s="4">
        <f t="shared" si="9"/>
        <v>125563.30837304289</v>
      </c>
    </row>
    <row r="55" spans="1:30" x14ac:dyDescent="0.2">
      <c r="A55" s="44">
        <v>2013</v>
      </c>
      <c r="C55" s="2">
        <v>2926.4</v>
      </c>
      <c r="D55" s="2">
        <f t="shared" si="11"/>
        <v>199674.22795805411</v>
      </c>
      <c r="E55" s="4">
        <f t="shared" si="1"/>
        <v>128450.6466984343</v>
      </c>
      <c r="G55"/>
      <c r="H55" s="35"/>
      <c r="I55" s="2"/>
      <c r="J55" s="2">
        <f t="shared" si="12"/>
        <v>91789.889357955297</v>
      </c>
      <c r="K55" s="4">
        <f t="shared" si="3"/>
        <v>107164.5395312652</v>
      </c>
      <c r="O55" s="2"/>
      <c r="P55" s="2">
        <f t="shared" si="13"/>
        <v>243174.72431765252</v>
      </c>
      <c r="Q55" s="4">
        <f t="shared" si="5"/>
        <v>128450.6466984343</v>
      </c>
      <c r="U55" s="2"/>
      <c r="V55" s="2">
        <f t="shared" si="6"/>
        <v>113112.51814423148</v>
      </c>
      <c r="W55" s="4">
        <f t="shared" si="7"/>
        <v>128450.6466984343</v>
      </c>
      <c r="AA55" s="2"/>
      <c r="AB55" s="2">
        <f t="shared" si="8"/>
        <v>243174.72431765252</v>
      </c>
      <c r="AC55" s="4">
        <f t="shared" si="9"/>
        <v>128450.6466984343</v>
      </c>
    </row>
    <row r="56" spans="1:30" x14ac:dyDescent="0.2">
      <c r="A56" s="44">
        <v>2014</v>
      </c>
      <c r="C56" s="2">
        <v>2926.4</v>
      </c>
      <c r="D56" s="2">
        <f t="shared" si="11"/>
        <v>211266.48945143365</v>
      </c>
      <c r="E56" s="4">
        <f t="shared" si="1"/>
        <v>131337.98502382572</v>
      </c>
      <c r="G56"/>
      <c r="H56" s="35"/>
      <c r="I56" s="2"/>
      <c r="J56" s="2">
        <f t="shared" si="12"/>
        <v>95773.570556090563</v>
      </c>
      <c r="K56" s="4">
        <f t="shared" si="3"/>
        <v>109573.40464844889</v>
      </c>
      <c r="O56" s="2"/>
      <c r="P56" s="2">
        <f t="shared" si="13"/>
        <v>253728.50735303864</v>
      </c>
      <c r="Q56" s="4">
        <f t="shared" si="5"/>
        <v>131337.98502382572</v>
      </c>
      <c r="U56" s="2"/>
      <c r="V56" s="2">
        <f t="shared" si="6"/>
        <v>118021.60143169113</v>
      </c>
      <c r="W56" s="4">
        <f t="shared" si="7"/>
        <v>131337.98502382572</v>
      </c>
      <c r="AA56" s="2"/>
      <c r="AB56" s="2">
        <f t="shared" si="8"/>
        <v>253728.50735303864</v>
      </c>
      <c r="AC56" s="4">
        <f t="shared" si="9"/>
        <v>131337.98502382572</v>
      </c>
    </row>
    <row r="57" spans="1:30" x14ac:dyDescent="0.2">
      <c r="A57" s="44">
        <v>2015</v>
      </c>
      <c r="C57" s="2">
        <v>2926.4</v>
      </c>
      <c r="D57" s="2">
        <f t="shared" si="11"/>
        <v>223361.85509362587</v>
      </c>
      <c r="E57" s="4">
        <f t="shared" si="1"/>
        <v>134225.32334921719</v>
      </c>
      <c r="G57"/>
      <c r="H57" s="35"/>
      <c r="I57" s="2"/>
      <c r="J57" s="2">
        <f t="shared" si="12"/>
        <v>99930.143518224897</v>
      </c>
      <c r="K57" s="4">
        <f t="shared" si="3"/>
        <v>111982.26976563261</v>
      </c>
      <c r="O57" s="2"/>
      <c r="P57" s="2">
        <f t="shared" si="13"/>
        <v>264740.32457216055</v>
      </c>
      <c r="Q57" s="4">
        <f t="shared" si="5"/>
        <v>134225.32334921719</v>
      </c>
      <c r="U57" s="2"/>
      <c r="V57" s="2">
        <f t="shared" si="6"/>
        <v>123143.73893382652</v>
      </c>
      <c r="W57" s="4">
        <f t="shared" si="7"/>
        <v>134225.32334921719</v>
      </c>
      <c r="AA57" s="2"/>
      <c r="AB57" s="2">
        <f t="shared" si="8"/>
        <v>264740.32457216055</v>
      </c>
      <c r="AC57" s="4">
        <f t="shared" si="9"/>
        <v>134225.32334921719</v>
      </c>
    </row>
    <row r="58" spans="1:30" x14ac:dyDescent="0.2">
      <c r="A58" s="44">
        <v>2016</v>
      </c>
      <c r="C58" s="2">
        <v>2926.4</v>
      </c>
      <c r="D58" s="2">
        <f t="shared" si="11"/>
        <v>235982.15960468922</v>
      </c>
      <c r="E58" s="4">
        <f t="shared" si="1"/>
        <v>137112.66167460859</v>
      </c>
      <c r="G58"/>
      <c r="H58" s="35"/>
      <c r="I58" s="2"/>
      <c r="J58" s="2">
        <f t="shared" si="12"/>
        <v>104267.11174691586</v>
      </c>
      <c r="K58" s="4">
        <f t="shared" si="3"/>
        <v>114391.1348828163</v>
      </c>
      <c r="O58" s="2"/>
      <c r="P58" s="2">
        <f t="shared" si="13"/>
        <v>276230.05465859233</v>
      </c>
      <c r="Q58" s="4">
        <f t="shared" si="5"/>
        <v>137112.66167460859</v>
      </c>
      <c r="U58" s="2"/>
      <c r="V58" s="2">
        <f t="shared" si="6"/>
        <v>128488.17720355459</v>
      </c>
      <c r="W58" s="4">
        <f t="shared" si="7"/>
        <v>137112.66167460859</v>
      </c>
      <c r="AA58" s="2"/>
      <c r="AB58" s="2">
        <f t="shared" si="8"/>
        <v>276230.05465859233</v>
      </c>
      <c r="AC58" s="4">
        <f t="shared" si="9"/>
        <v>137112.66167460859</v>
      </c>
    </row>
    <row r="59" spans="1:30" x14ac:dyDescent="0.2">
      <c r="A59" s="44">
        <v>2017</v>
      </c>
      <c r="C59" s="2">
        <v>3746.04</v>
      </c>
      <c r="D59" s="7">
        <f t="shared" si="11"/>
        <v>249969.82533153275</v>
      </c>
      <c r="E59" s="7">
        <f>F59*D13</f>
        <v>140000</v>
      </c>
      <c r="F59" s="2">
        <f>D14</f>
        <v>800</v>
      </c>
      <c r="G59" s="32"/>
      <c r="H59" s="35"/>
      <c r="I59" s="2"/>
      <c r="J59" s="7">
        <f t="shared" si="12"/>
        <v>108792.30439673201</v>
      </c>
      <c r="K59" s="8">
        <f>L59*$J$13</f>
        <v>116800</v>
      </c>
      <c r="L59" s="4">
        <f>F59</f>
        <v>800</v>
      </c>
      <c r="O59" s="2"/>
      <c r="P59" s="7">
        <f t="shared" si="13"/>
        <v>288218.43903077522</v>
      </c>
      <c r="Q59" s="7">
        <f>R59*P13</f>
        <v>140000</v>
      </c>
      <c r="R59" s="2">
        <f>P14</f>
        <v>800</v>
      </c>
      <c r="U59" s="2"/>
      <c r="V59" s="7">
        <f t="shared" si="6"/>
        <v>134064.56409418886</v>
      </c>
      <c r="W59" s="7">
        <f>X59*V13</f>
        <v>140000</v>
      </c>
      <c r="X59" s="2">
        <f>V14</f>
        <v>800</v>
      </c>
      <c r="AA59" s="2"/>
      <c r="AB59" s="7">
        <f t="shared" si="8"/>
        <v>288218.43903077522</v>
      </c>
      <c r="AC59" s="7">
        <f>AD59*AB13</f>
        <v>140000</v>
      </c>
      <c r="AD59" s="2">
        <f>AB14</f>
        <v>800</v>
      </c>
    </row>
    <row r="60" spans="1:30" x14ac:dyDescent="0.2">
      <c r="A60" s="44">
        <v>2018</v>
      </c>
      <c r="C60" s="2">
        <v>3746.04</v>
      </c>
      <c r="D60" s="2">
        <f t="shared" si="11"/>
        <v>264564.55575092125</v>
      </c>
      <c r="E60" s="4">
        <f t="shared" ref="E60:E68" si="14">E$19+($A60-$A$19)*(E$59-E$19)/($A$59-$A$19)</f>
        <v>142887.33832539144</v>
      </c>
      <c r="F60" s="49" t="s">
        <v>8</v>
      </c>
      <c r="G60"/>
      <c r="H60" s="35"/>
      <c r="I60" s="2"/>
      <c r="J60" s="2">
        <f t="shared" si="12"/>
        <v>113513.89040755018</v>
      </c>
      <c r="K60" s="4">
        <f t="shared" ref="K60:K76" si="15">K$19+($A60-$A$19)*(K$59-K$19)/($A$59-$A$19)</f>
        <v>119208.8651171837</v>
      </c>
      <c r="L60" s="49" t="s">
        <v>8</v>
      </c>
      <c r="O60" s="2"/>
      <c r="P60" s="2">
        <f t="shared" si="13"/>
        <v>300727.11928471085</v>
      </c>
      <c r="Q60" s="4">
        <f t="shared" ref="Q60:Q68" si="16">Q$19+($A60-$A$19)*(Q$59-Q$19)/($A$59-$A$19)</f>
        <v>142887.33832539144</v>
      </c>
      <c r="R60" s="51" t="s">
        <v>8</v>
      </c>
      <c r="U60" s="2"/>
      <c r="V60" s="2">
        <f t="shared" si="6"/>
        <v>139882.96617587665</v>
      </c>
      <c r="W60" s="4">
        <f t="shared" ref="W60:W68" si="17">W$19+($A60-$A$19)*(W$59-W$19)/($A$59-$A$19)</f>
        <v>142887.33832539144</v>
      </c>
      <c r="X60" s="51" t="s">
        <v>8</v>
      </c>
      <c r="AA60" s="2"/>
      <c r="AB60" s="2">
        <f t="shared" si="8"/>
        <v>300727.11928471085</v>
      </c>
      <c r="AC60" s="4">
        <f t="shared" ref="AC60:AC77" si="18">AC$19+($A60-$A$19)*(AC$59-AC$19)/($A$59-$A$19)</f>
        <v>142887.33832539144</v>
      </c>
      <c r="AD60" s="51" t="s">
        <v>8</v>
      </c>
    </row>
    <row r="61" spans="1:30" x14ac:dyDescent="0.2">
      <c r="A61" s="44">
        <v>2019</v>
      </c>
      <c r="C61" s="2">
        <v>3746.04</v>
      </c>
      <c r="D61" s="2">
        <f t="shared" si="11"/>
        <v>279792.69747051119</v>
      </c>
      <c r="E61" s="4">
        <f t="shared" si="14"/>
        <v>145774.67665078284</v>
      </c>
      <c r="F61" s="12"/>
      <c r="G61"/>
      <c r="H61" s="35"/>
      <c r="I61" s="2"/>
      <c r="J61" s="2">
        <f t="shared" si="12"/>
        <v>118440.39325123785</v>
      </c>
      <c r="K61" s="4">
        <f t="shared" si="15"/>
        <v>121617.73023436741</v>
      </c>
      <c r="O61" s="2"/>
      <c r="P61" s="2">
        <f t="shared" si="13"/>
        <v>313778.67626166728</v>
      </c>
      <c r="Q61" s="4">
        <f t="shared" si="16"/>
        <v>145774.67665078284</v>
      </c>
      <c r="R61" s="12"/>
      <c r="U61" s="2"/>
      <c r="V61" s="2">
        <f t="shared" si="6"/>
        <v>145953.88690790971</v>
      </c>
      <c r="W61" s="4">
        <f t="shared" si="17"/>
        <v>145774.67665078284</v>
      </c>
      <c r="X61" s="12"/>
      <c r="AA61" s="2"/>
      <c r="AB61" s="2">
        <f t="shared" si="8"/>
        <v>313778.67626166728</v>
      </c>
      <c r="AC61" s="4">
        <f t="shared" si="18"/>
        <v>145774.67665078284</v>
      </c>
      <c r="AD61" s="12"/>
    </row>
    <row r="62" spans="1:30" x14ac:dyDescent="0.2">
      <c r="A62" s="44">
        <v>2020</v>
      </c>
      <c r="C62" s="2">
        <v>3746.04</v>
      </c>
      <c r="D62" s="2">
        <f t="shared" si="11"/>
        <v>295681.74054073135</v>
      </c>
      <c r="E62" s="4">
        <f t="shared" si="14"/>
        <v>148662.01497617428</v>
      </c>
      <c r="G62"/>
      <c r="H62" s="35"/>
      <c r="I62" s="2"/>
      <c r="J62" s="2">
        <f t="shared" si="12"/>
        <v>123580.70631834157</v>
      </c>
      <c r="K62" s="4">
        <f t="shared" si="15"/>
        <v>124026.59535155111</v>
      </c>
      <c r="O62" s="2"/>
      <c r="P62" s="2">
        <f t="shared" si="13"/>
        <v>327396.67081142362</v>
      </c>
      <c r="Q62" s="4">
        <f t="shared" si="16"/>
        <v>148662.01497617428</v>
      </c>
      <c r="U62" s="2"/>
      <c r="V62" s="2">
        <f t="shared" si="6"/>
        <v>152288.28559971298</v>
      </c>
      <c r="W62" s="4">
        <f t="shared" si="17"/>
        <v>148662.01497617428</v>
      </c>
      <c r="AA62" s="2"/>
      <c r="AB62" s="2">
        <f t="shared" si="8"/>
        <v>327396.67081142362</v>
      </c>
      <c r="AC62" s="4">
        <f t="shared" si="18"/>
        <v>148662.01497617428</v>
      </c>
    </row>
    <row r="63" spans="1:30" x14ac:dyDescent="0.2">
      <c r="A63" s="44">
        <v>2021</v>
      </c>
      <c r="C63" s="2">
        <v>3746.04</v>
      </c>
      <c r="D63" s="2">
        <f t="shared" si="11"/>
        <v>312260.36808019906</v>
      </c>
      <c r="E63" s="4">
        <f t="shared" si="14"/>
        <v>151549.35330156569</v>
      </c>
      <c r="G63"/>
      <c r="H63" s="35"/>
      <c r="I63" s="2"/>
      <c r="J63" s="2">
        <f t="shared" si="12"/>
        <v>128944.1089725576</v>
      </c>
      <c r="K63" s="4">
        <f t="shared" si="15"/>
        <v>126435.4604687348</v>
      </c>
      <c r="O63" s="2"/>
      <c r="P63" s="2">
        <f t="shared" si="13"/>
        <v>341605.68632463942</v>
      </c>
      <c r="Q63" s="4">
        <f t="shared" si="16"/>
        <v>151549.35330156569</v>
      </c>
      <c r="U63" s="2"/>
      <c r="V63" s="2">
        <f t="shared" si="6"/>
        <v>158897.59719474052</v>
      </c>
      <c r="W63" s="4">
        <f t="shared" si="17"/>
        <v>151549.35330156569</v>
      </c>
      <c r="AA63" s="2"/>
      <c r="AB63" s="2">
        <f t="shared" si="8"/>
        <v>341605.68632463942</v>
      </c>
      <c r="AC63" s="4">
        <f t="shared" si="18"/>
        <v>151549.35330156569</v>
      </c>
    </row>
    <row r="64" spans="1:30" x14ac:dyDescent="0.2">
      <c r="A64" s="44">
        <v>2022</v>
      </c>
      <c r="C64" s="2">
        <v>3746.04</v>
      </c>
      <c r="D64" s="2">
        <f t="shared" si="11"/>
        <v>329558.50805487967</v>
      </c>
      <c r="E64" s="4">
        <f t="shared" si="14"/>
        <v>154436.69162695709</v>
      </c>
      <c r="G64"/>
      <c r="H64" s="35"/>
      <c r="I64" s="2"/>
      <c r="J64" s="2">
        <f t="shared" si="12"/>
        <v>134540.28330196661</v>
      </c>
      <c r="K64" s="4">
        <f t="shared" si="15"/>
        <v>128844.3255859185</v>
      </c>
      <c r="O64" s="2"/>
      <c r="P64" s="2">
        <f t="shared" si="13"/>
        <v>356431.37311112875</v>
      </c>
      <c r="Q64" s="4">
        <f t="shared" si="16"/>
        <v>154436.69162695709</v>
      </c>
      <c r="U64" s="2"/>
      <c r="V64" s="2">
        <f t="shared" si="6"/>
        <v>165793.75291299226</v>
      </c>
      <c r="W64" s="4">
        <f t="shared" si="17"/>
        <v>154436.69162695709</v>
      </c>
      <c r="AA64" s="2"/>
      <c r="AB64" s="2">
        <f t="shared" si="8"/>
        <v>356431.37311112875</v>
      </c>
      <c r="AC64" s="4">
        <f t="shared" si="18"/>
        <v>154436.69162695709</v>
      </c>
    </row>
    <row r="65" spans="1:30" x14ac:dyDescent="0.2">
      <c r="A65" s="44">
        <v>2023</v>
      </c>
      <c r="C65" s="2">
        <v>3746.04</v>
      </c>
      <c r="D65" s="2">
        <f t="shared" si="11"/>
        <v>347607.38730446144</v>
      </c>
      <c r="E65" s="4">
        <f t="shared" si="14"/>
        <v>157324.02995234856</v>
      </c>
      <c r="G65"/>
      <c r="H65" s="35"/>
      <c r="I65" s="2"/>
      <c r="J65" s="2">
        <f t="shared" si="12"/>
        <v>140379.33159727196</v>
      </c>
      <c r="K65" s="4">
        <f t="shared" si="15"/>
        <v>131253.19070310221</v>
      </c>
      <c r="O65" s="2"/>
      <c r="P65" s="2">
        <f t="shared" si="13"/>
        <v>371900.49470415176</v>
      </c>
      <c r="Q65" s="4">
        <f t="shared" si="16"/>
        <v>157324.02995234856</v>
      </c>
      <c r="U65" s="2"/>
      <c r="V65" s="2">
        <f t="shared" si="6"/>
        <v>172989.20178941614</v>
      </c>
      <c r="W65" s="4">
        <f t="shared" si="17"/>
        <v>157324.02995234856</v>
      </c>
      <c r="AA65" s="2"/>
      <c r="AB65" s="2">
        <f t="shared" si="8"/>
        <v>371900.49470415176</v>
      </c>
      <c r="AC65" s="4">
        <f t="shared" si="18"/>
        <v>157324.02995234856</v>
      </c>
    </row>
    <row r="66" spans="1:30" x14ac:dyDescent="0.2">
      <c r="A66" s="44">
        <v>2024</v>
      </c>
      <c r="C66" s="2">
        <v>3746.04</v>
      </c>
      <c r="D66" s="2">
        <f t="shared" si="11"/>
        <v>366439.58791347506</v>
      </c>
      <c r="E66" s="4">
        <f t="shared" si="14"/>
        <v>160211.36827773997</v>
      </c>
      <c r="G66"/>
      <c r="H66" s="35"/>
      <c r="I66" s="2"/>
      <c r="J66" s="2">
        <f t="shared" si="12"/>
        <v>146471.79458859356</v>
      </c>
      <c r="K66" s="4">
        <f t="shared" si="15"/>
        <v>133662.05582028592</v>
      </c>
      <c r="O66" s="2"/>
      <c r="P66" s="2">
        <f t="shared" si="13"/>
        <v>388040.97617431195</v>
      </c>
      <c r="Q66" s="4">
        <f t="shared" si="16"/>
        <v>160211.36827773997</v>
      </c>
      <c r="U66" s="2"/>
      <c r="V66" s="2">
        <f t="shared" si="6"/>
        <v>180496.93314707681</v>
      </c>
      <c r="W66" s="4">
        <f t="shared" si="17"/>
        <v>160211.36827773997</v>
      </c>
      <c r="AA66" s="2"/>
      <c r="AB66" s="2">
        <f t="shared" si="8"/>
        <v>388040.97617431195</v>
      </c>
      <c r="AC66" s="4">
        <f t="shared" si="18"/>
        <v>160211.36827773997</v>
      </c>
    </row>
    <row r="67" spans="1:30" x14ac:dyDescent="0.2">
      <c r="A67" s="44">
        <v>2025</v>
      </c>
      <c r="C67" s="2">
        <v>3746.04</v>
      </c>
      <c r="D67" s="2">
        <f t="shared" si="11"/>
        <v>386089.10602891986</v>
      </c>
      <c r="E67" s="4">
        <f t="shared" si="14"/>
        <v>163098.70660313137</v>
      </c>
      <c r="G67"/>
      <c r="H67" s="35"/>
      <c r="I67" s="2"/>
      <c r="J67" s="2">
        <f t="shared" si="12"/>
        <v>152828.67047373852</v>
      </c>
      <c r="K67" s="4">
        <f t="shared" si="15"/>
        <v>136070.92093746961</v>
      </c>
      <c r="O67" s="2"/>
      <c r="P67" s="2">
        <f t="shared" si="13"/>
        <v>404881.95454027707</v>
      </c>
      <c r="Q67" s="4">
        <f t="shared" si="16"/>
        <v>163098.70660313137</v>
      </c>
      <c r="U67" s="2"/>
      <c r="V67" s="2">
        <f t="shared" si="6"/>
        <v>188330.50004565995</v>
      </c>
      <c r="W67" s="4">
        <f t="shared" si="17"/>
        <v>163098.70660313137</v>
      </c>
      <c r="AA67" s="2"/>
      <c r="AB67" s="2">
        <f t="shared" si="8"/>
        <v>404881.95454027707</v>
      </c>
      <c r="AC67" s="4">
        <f t="shared" si="18"/>
        <v>163098.70660313137</v>
      </c>
    </row>
    <row r="68" spans="1:30" x14ac:dyDescent="0.2">
      <c r="A68" s="44">
        <v>2026</v>
      </c>
      <c r="C68" s="2">
        <v>3746.04</v>
      </c>
      <c r="D68" s="2">
        <f t="shared" si="11"/>
        <v>406591.41323057498</v>
      </c>
      <c r="E68" s="4">
        <f t="shared" si="14"/>
        <v>165986.04492852278</v>
      </c>
      <c r="G68"/>
      <c r="H68" s="35"/>
      <c r="I68" s="2"/>
      <c r="J68" s="2">
        <f t="shared" si="12"/>
        <v>159461.43477229876</v>
      </c>
      <c r="K68" s="4">
        <f t="shared" si="15"/>
        <v>138479.78605465329</v>
      </c>
      <c r="O68" s="2"/>
      <c r="P68" s="2">
        <f t="shared" si="13"/>
        <v>422453.8313673251</v>
      </c>
      <c r="Q68" s="4">
        <f t="shared" si="16"/>
        <v>165986.04492852278</v>
      </c>
      <c r="U68" s="2"/>
      <c r="V68" s="2">
        <f t="shared" si="6"/>
        <v>196504.04374764158</v>
      </c>
      <c r="W68" s="4">
        <f t="shared" si="17"/>
        <v>165986.04492852278</v>
      </c>
      <c r="AA68" s="2"/>
      <c r="AB68" s="2">
        <f t="shared" si="8"/>
        <v>422453.8313673251</v>
      </c>
      <c r="AC68" s="4">
        <f t="shared" si="18"/>
        <v>165986.04492852278</v>
      </c>
    </row>
    <row r="69" spans="1:30" x14ac:dyDescent="0.2">
      <c r="A69" s="44">
        <v>2027</v>
      </c>
      <c r="C69" s="2"/>
      <c r="D69" s="7">
        <f t="shared" si="11"/>
        <v>424237.48056478193</v>
      </c>
      <c r="E69" s="7">
        <f>F69*D13</f>
        <v>168873.38325391422</v>
      </c>
      <c r="F69" s="2">
        <f>F59+(A69-A59)*(F59-F19)/(A59-A19)</f>
        <v>964.99076145093841</v>
      </c>
      <c r="G69" s="30"/>
      <c r="H69" s="35"/>
      <c r="I69" s="2"/>
      <c r="J69" s="2">
        <f t="shared" si="12"/>
        <v>166382.06104141651</v>
      </c>
      <c r="K69" s="4">
        <f t="shared" si="15"/>
        <v>140888.651171837</v>
      </c>
      <c r="L69" s="4">
        <f>F69</f>
        <v>964.99076145093841</v>
      </c>
      <c r="O69" s="2"/>
      <c r="P69" s="7">
        <f t="shared" si="13"/>
        <v>440788.32764866698</v>
      </c>
      <c r="Q69" s="7">
        <f>R69*P13</f>
        <v>168873.38325391422</v>
      </c>
      <c r="R69" s="2">
        <f>F69</f>
        <v>964.99076145093841</v>
      </c>
      <c r="U69" s="2"/>
      <c r="V69" s="7">
        <f t="shared" si="6"/>
        <v>205032.31924628923</v>
      </c>
      <c r="W69" s="7">
        <f>X69*V13</f>
        <v>168873.38325391422</v>
      </c>
      <c r="X69" s="2">
        <f>F69</f>
        <v>964.99076145093841</v>
      </c>
      <c r="AA69" s="2"/>
      <c r="AB69" s="7">
        <f t="shared" ref="AB69:AB70" si="19">AB68+AB68*$D$12+AA69</f>
        <v>440788.32764866698</v>
      </c>
      <c r="AC69" s="8">
        <f t="shared" si="18"/>
        <v>168873.38325391425</v>
      </c>
      <c r="AD69" s="65">
        <f>AC69/AB$13</f>
        <v>964.99076145093852</v>
      </c>
    </row>
    <row r="70" spans="1:30" x14ac:dyDescent="0.2">
      <c r="A70" s="44">
        <v>2028</v>
      </c>
      <c r="D70" s="2"/>
      <c r="F70" s="52" t="s">
        <v>7</v>
      </c>
      <c r="G70"/>
      <c r="H70" s="35"/>
      <c r="I70" s="2"/>
      <c r="J70" s="2">
        <f t="shared" si="12"/>
        <v>173603.042490614</v>
      </c>
      <c r="K70" s="4">
        <f t="shared" si="15"/>
        <v>143297.51628902071</v>
      </c>
      <c r="L70" s="52" t="s">
        <v>7</v>
      </c>
      <c r="P70" s="2"/>
      <c r="Q70" s="6"/>
      <c r="R70" s="50" t="s">
        <v>7</v>
      </c>
      <c r="V70" s="2"/>
      <c r="W70" s="6"/>
      <c r="X70" s="50" t="s">
        <v>7</v>
      </c>
      <c r="AB70" s="2">
        <f t="shared" si="19"/>
        <v>459918.54106861912</v>
      </c>
      <c r="AC70" s="4">
        <f t="shared" si="18"/>
        <v>171760.72157930565</v>
      </c>
      <c r="AD70" s="50" t="s">
        <v>7</v>
      </c>
    </row>
    <row r="71" spans="1:30" x14ac:dyDescent="0.2">
      <c r="A71" s="44">
        <v>2029</v>
      </c>
      <c r="G71"/>
      <c r="H71" s="35"/>
      <c r="I71" s="2"/>
      <c r="J71" s="2">
        <f t="shared" si="12"/>
        <v>181137.41453470665</v>
      </c>
      <c r="K71" s="4">
        <f t="shared" si="15"/>
        <v>145706.38140620443</v>
      </c>
      <c r="P71" s="2"/>
      <c r="V71" s="2"/>
      <c r="AB71" s="2">
        <f t="shared" ref="AB71:AB76" si="20">AB70+AB70*$D$12+AA71</f>
        <v>479879.00575099717</v>
      </c>
      <c r="AC71" s="4">
        <f t="shared" si="18"/>
        <v>174648.05990469706</v>
      </c>
    </row>
    <row r="72" spans="1:30" x14ac:dyDescent="0.2">
      <c r="A72" s="44">
        <v>2030</v>
      </c>
      <c r="G72"/>
      <c r="H72" s="35"/>
      <c r="I72" s="2"/>
      <c r="J72" s="2">
        <f t="shared" si="12"/>
        <v>188998.77832551292</v>
      </c>
      <c r="K72" s="4">
        <f t="shared" si="15"/>
        <v>148115.24652338811</v>
      </c>
      <c r="P72" s="2"/>
      <c r="V72" s="2"/>
      <c r="AB72" s="2">
        <f t="shared" si="20"/>
        <v>500705.75460059044</v>
      </c>
      <c r="AC72" s="4">
        <f t="shared" si="18"/>
        <v>177535.39823008853</v>
      </c>
    </row>
    <row r="73" spans="1:30" x14ac:dyDescent="0.2">
      <c r="A73" s="44">
        <v>2031</v>
      </c>
      <c r="G73"/>
      <c r="H73" s="35"/>
      <c r="I73" s="2"/>
      <c r="J73" s="2">
        <f t="shared" si="12"/>
        <v>197201.32530484017</v>
      </c>
      <c r="K73" s="4">
        <f t="shared" si="15"/>
        <v>150524.11164057185</v>
      </c>
      <c r="P73" s="2"/>
      <c r="V73" s="2"/>
      <c r="AB73" s="2">
        <f t="shared" si="20"/>
        <v>522436.38435025606</v>
      </c>
      <c r="AC73" s="4">
        <f t="shared" si="18"/>
        <v>180422.73655547993</v>
      </c>
    </row>
    <row r="74" spans="1:30" x14ac:dyDescent="0.2">
      <c r="A74" s="44">
        <v>2032</v>
      </c>
      <c r="G74"/>
      <c r="H74" s="35"/>
      <c r="I74" s="2"/>
      <c r="J74" s="2">
        <f t="shared" si="12"/>
        <v>205759.86282307023</v>
      </c>
      <c r="K74" s="4">
        <f t="shared" si="15"/>
        <v>152932.9767577555</v>
      </c>
      <c r="P74" s="2"/>
      <c r="V74" s="2"/>
      <c r="AB74" s="2">
        <f t="shared" si="20"/>
        <v>545110.1234310572</v>
      </c>
      <c r="AC74" s="4">
        <f t="shared" si="18"/>
        <v>183310.07488087134</v>
      </c>
    </row>
    <row r="75" spans="1:30" x14ac:dyDescent="0.2">
      <c r="A75" s="44">
        <v>2033</v>
      </c>
      <c r="G75"/>
      <c r="H75" s="35"/>
      <c r="I75" s="2"/>
      <c r="J75" s="2">
        <f t="shared" si="12"/>
        <v>214689.84086959148</v>
      </c>
      <c r="K75" s="4">
        <f t="shared" si="15"/>
        <v>155341.84187493921</v>
      </c>
      <c r="P75" s="2"/>
      <c r="V75" s="2"/>
      <c r="AB75" s="2">
        <f t="shared" si="20"/>
        <v>568767.90278796514</v>
      </c>
      <c r="AC75" s="4">
        <f t="shared" si="18"/>
        <v>186197.41320626275</v>
      </c>
    </row>
    <row r="76" spans="1:30" x14ac:dyDescent="0.2">
      <c r="A76" s="44">
        <v>2034</v>
      </c>
      <c r="G76"/>
      <c r="H76" s="35"/>
      <c r="I76" s="2"/>
      <c r="J76" s="2">
        <f t="shared" si="12"/>
        <v>224007.37996333174</v>
      </c>
      <c r="K76" s="4">
        <f t="shared" si="15"/>
        <v>157750.70699212293</v>
      </c>
      <c r="P76" s="2"/>
      <c r="V76" s="2"/>
      <c r="AB76" s="2">
        <f t="shared" si="20"/>
        <v>593452.42976896279</v>
      </c>
      <c r="AC76" s="4">
        <f t="shared" si="18"/>
        <v>189084.75153165415</v>
      </c>
    </row>
    <row r="77" spans="1:30" x14ac:dyDescent="0.2">
      <c r="A77" s="44">
        <v>2035</v>
      </c>
      <c r="F77" s="4">
        <f>F59+(A77-A59)*(F59-F19)/(A59-A19)</f>
        <v>1096.9833706116892</v>
      </c>
      <c r="G77"/>
      <c r="H77" s="35"/>
      <c r="I77" s="2"/>
      <c r="J77" s="7">
        <f t="shared" si="12"/>
        <v>233729.30025374034</v>
      </c>
      <c r="K77" s="8">
        <f>L77*$J$13</f>
        <v>160159.57210930664</v>
      </c>
      <c r="L77" s="4">
        <f>F77</f>
        <v>1096.9833706116892</v>
      </c>
      <c r="P77" s="2"/>
      <c r="R77" s="4">
        <f>F77</f>
        <v>1096.9833706116892</v>
      </c>
      <c r="V77" s="2"/>
      <c r="X77" s="4">
        <f>F77</f>
        <v>1096.9833706116892</v>
      </c>
      <c r="AB77" s="7">
        <f t="shared" ref="AB77" si="21">AB76+AB76*$D$12+AA77</f>
        <v>619208.26522093581</v>
      </c>
      <c r="AC77" s="8">
        <f t="shared" si="18"/>
        <v>191972.08985704562</v>
      </c>
      <c r="AD77" s="65">
        <f>AC77/AB$13</f>
        <v>1096.9833706116892</v>
      </c>
    </row>
    <row r="78" spans="1:30" x14ac:dyDescent="0.2">
      <c r="A78" s="44">
        <v>2036</v>
      </c>
      <c r="G78" s="30"/>
      <c r="H78" s="35"/>
      <c r="L78" s="53" t="s">
        <v>7</v>
      </c>
    </row>
    <row r="79" spans="1:30" x14ac:dyDescent="0.2">
      <c r="G79" s="30"/>
      <c r="H79" s="35"/>
    </row>
    <row r="80" spans="1:30" x14ac:dyDescent="0.2">
      <c r="G80" s="30"/>
      <c r="H80" s="35"/>
    </row>
    <row r="81" spans="7:8" x14ac:dyDescent="0.2">
      <c r="G81" s="30"/>
      <c r="H81" s="35"/>
    </row>
    <row r="82" spans="7:8" x14ac:dyDescent="0.2">
      <c r="G82" s="30"/>
      <c r="H82" s="35"/>
    </row>
    <row r="83" spans="7:8" x14ac:dyDescent="0.2">
      <c r="G83" s="30"/>
      <c r="H83" s="35"/>
    </row>
    <row r="84" spans="7:8" x14ac:dyDescent="0.2">
      <c r="G84" s="30"/>
      <c r="H84" s="35"/>
    </row>
    <row r="85" spans="7:8" x14ac:dyDescent="0.2">
      <c r="G85" s="30"/>
      <c r="H85" s="35"/>
    </row>
    <row r="86" spans="7:8" x14ac:dyDescent="0.2">
      <c r="G86" s="30"/>
      <c r="H86" s="3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Voorbeeld berekeningen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danielo sijtsma</dc:creator>
  <cp:lastModifiedBy>Danielo</cp:lastModifiedBy>
  <cp:lastPrinted>2005-06-21T07:54:21Z</cp:lastPrinted>
  <dcterms:created xsi:type="dcterms:W3CDTF">2005-06-14T13:27:57Z</dcterms:created>
  <dcterms:modified xsi:type="dcterms:W3CDTF">2017-04-06T18:59:23Z</dcterms:modified>
</cp:coreProperties>
</file>